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ochody" sheetId="1" r:id="rId1"/>
  </sheets>
  <definedNames>
    <definedName name="_xlnm.Print_Titles" localSheetId="0">'dochody'!$9:$9</definedName>
  </definedNames>
  <calcPr fullCalcOnLoad="1"/>
</workbook>
</file>

<file path=xl/sharedStrings.xml><?xml version="1.0" encoding="utf-8"?>
<sst xmlns="http://schemas.openxmlformats.org/spreadsheetml/2006/main" count="1936" uniqueCount="152">
  <si>
    <t>Nazwa</t>
  </si>
  <si>
    <t>Rady Powiatu Złotowskiego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</si>
  <si>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</si>
  <si>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</si>
  <si>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</si>
  <si>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</si>
  <si>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</si>
  <si>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</si>
  <si>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</si>
  <si>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020</t>
  </si>
  <si>
    <t>Leśnictwo</t>
  </si>
  <si>
    <t>02001</t>
  </si>
  <si>
    <t>Gospodarka leśna</t>
  </si>
  <si>
    <t>Transport i łączność</t>
  </si>
  <si>
    <t>Drogi publiczne powiatowe</t>
  </si>
  <si>
    <t>Wpływy ze sprzedaży wyrobów i składników majatkowych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</si>
  <si>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</si>
  <si>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</si>
  <si>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</si>
  <si>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</si>
  <si>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</si>
  <si>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</si>
  <si>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</si>
  <si>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</si>
  <si>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</si>
  <si>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Starostwa powiatowe</t>
  </si>
  <si>
    <t>Wpływy z opłaty komunikacyjnej</t>
  </si>
  <si>
    <t>Wpływy z różnych opłat</t>
  </si>
  <si>
    <t>092</t>
  </si>
  <si>
    <t>Pozostałe odsetki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</si>
  <si>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</si>
  <si>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</si>
  <si>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</si>
  <si>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</si>
  <si>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</si>
  <si>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</si>
  <si>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Dochody od osób prawnych, od osób fizycznych i od innych jednostek nie posiadających osobowości prawnej</t>
  </si>
  <si>
    <t>Udziały powiatów w podatkach stanowiących dochód budżetu państwa</t>
  </si>
  <si>
    <t>Podatek dochodowy od osób fizycznych</t>
  </si>
  <si>
    <t>Różne rozliczenia</t>
  </si>
  <si>
    <t>Część oświatowa subwencji ogolnej dla jednostek samorządu terytorialnego</t>
  </si>
  <si>
    <t>Część wyrównawcza subwencji ogólnej dla powiatów</t>
  </si>
  <si>
    <t>Różne rozliczenia finansowe</t>
  </si>
  <si>
    <t>Oświata i wychowanie</t>
  </si>
  <si>
    <t>Licea ogólnokształcące</t>
  </si>
  <si>
    <t>083</t>
  </si>
  <si>
    <t>Wpływy z usług</t>
  </si>
  <si>
    <t>Licea i technika zawodowe</t>
  </si>
  <si>
    <t>Dochody z najmu i dzierżawy składników majątkowych Skarbu Państwa lub jednostek samorządu terytorialnego oraz inncyh umów o podobnym charakterze</t>
  </si>
  <si>
    <t>Ochrona zdrowia</t>
  </si>
  <si>
    <t>Składki na ubezpieczenia zdrowotne oraz świadczenia dla osób nie objętych obowiązkiem ubezpieczenia zdrowotnego</t>
  </si>
  <si>
    <t>Placówki opiekuńczo-wychowawcze</t>
  </si>
  <si>
    <t>Zespoły do spraw orzekania o stopniu niepełnosprawności</t>
  </si>
  <si>
    <t>Powiatowe urzędy pracy</t>
  </si>
  <si>
    <t>Edukacyjna opieka wychowawcza</t>
  </si>
  <si>
    <t>Specjalne ośrodki szkolno-wychowawcze</t>
  </si>
  <si>
    <t>Placówki wychowania pozaszkolnego</t>
  </si>
  <si>
    <t>Internaty i bursy szkolne</t>
  </si>
  <si>
    <t>Ogółem dochody</t>
  </si>
  <si>
    <t>Pozostała działalność</t>
  </si>
  <si>
    <t>Wpływy z opłat za zarząd, użytkowanie i użytkowanie wieczyste nieruchomości</t>
  </si>
  <si>
    <t>01008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</si>
  <si>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</si>
  <si>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</si>
  <si>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Dotacje celowe otrzymane z budżetu państwa na realizację bieżących zadań własnych powiatu</t>
  </si>
  <si>
    <t>razem</t>
  </si>
  <si>
    <t>subwencje</t>
  </si>
  <si>
    <t>podatek</t>
  </si>
  <si>
    <t>razem dotacje</t>
  </si>
  <si>
    <t>Melioracje wodne</t>
  </si>
  <si>
    <t>Prace geodezyjno - urządzeniowe na potrzeby rolnictwa</t>
  </si>
  <si>
    <t>01017</t>
  </si>
  <si>
    <t>Ochrona roślin</t>
  </si>
  <si>
    <t>Zasiłki rodzinne, pielęgnacyjne i wychowawcze</t>
  </si>
  <si>
    <t>Pozostałe zadania w zakresie polityki społecznej</t>
  </si>
  <si>
    <t>Pomoc społeczna</t>
  </si>
  <si>
    <t>0750</t>
  </si>
  <si>
    <t>0690</t>
  </si>
  <si>
    <t>0830</t>
  </si>
  <si>
    <t>0970</t>
  </si>
  <si>
    <t>0920</t>
  </si>
  <si>
    <t>0840</t>
  </si>
  <si>
    <t>Wpływy z innych opłat stanowiacych dochody jednostek samorzadu terytorialnego na podstawie ustaw</t>
  </si>
  <si>
    <t>0470</t>
  </si>
  <si>
    <t>dochody jednostek</t>
  </si>
  <si>
    <t>Subwencja ogólne z budżetu państwa</t>
  </si>
  <si>
    <t>Część równoważąca subwencji ogólnej</t>
  </si>
  <si>
    <t>0420</t>
  </si>
  <si>
    <t>0010</t>
  </si>
  <si>
    <t>OGÓŁEM</t>
  </si>
  <si>
    <t>Dochody jednostek samorządu terytorialnego związane z realizacja zadań z zakresu administracji rzadowej oraz innych zadań zleconych ustawami</t>
  </si>
  <si>
    <t>Plan przed zmianą</t>
  </si>
  <si>
    <t>Plan po zmianie</t>
  </si>
  <si>
    <t>Zwiekszenia</t>
  </si>
  <si>
    <t>Zmniejszenia</t>
  </si>
  <si>
    <t xml:space="preserve">Załącznik Nr 1 </t>
  </si>
  <si>
    <t>z dnia 28 kwietnia  2004 roku</t>
  </si>
  <si>
    <t>Uchwały Nr XIX / 95 / 2004</t>
  </si>
  <si>
    <t>z dnia ............................................</t>
  </si>
  <si>
    <t>Uchwały Nr ..................................</t>
  </si>
  <si>
    <t>Szkoły zawodowe</t>
  </si>
  <si>
    <t>Rodziny zastępcze</t>
  </si>
  <si>
    <t>Pomoc materialna dla uczniów</t>
  </si>
  <si>
    <t>Gospodarstwa pomocnicze</t>
  </si>
  <si>
    <t>Środki otrzymane od pozostałych jednostek zaliczanych do sektora finansów publicznych na realizacje zadań bieżących jednostek zaliczanych do sektora finansów publicznych</t>
  </si>
  <si>
    <t>Dotacje celowe otrzymane z gminy  na  inwestycje i zakupy inwestycyjne realizowane na podstawie porozumień(umów) między jednostkami samorzadu terytorialnego</t>
  </si>
  <si>
    <t>Wpływy do budżetu części zysku gospodarstwa pomocniczego</t>
  </si>
  <si>
    <t xml:space="preserve">Załącznik Nr 1 do </t>
  </si>
  <si>
    <t>Uchwały Nr XX/98/2004</t>
  </si>
  <si>
    <t>z dnia 26 maja 2004 roku</t>
  </si>
  <si>
    <t>Uzupełnienie subwencji ogólnej dla jednostek samorządu terytorialnego</t>
  </si>
  <si>
    <t>Środki na uzupełnienie dochodów powiatów.</t>
  </si>
  <si>
    <t>0770</t>
  </si>
  <si>
    <t>Wpłaty z tytułu odpłatnego nabycia prawa własności nieruchomości</t>
  </si>
  <si>
    <t>0020</t>
  </si>
  <si>
    <t>Podatek dochodowy od osób prawnych</t>
  </si>
  <si>
    <t>Świadczenia rodzinne oraz składki na ubezpieczenia emerytalne i rentowe z ubezpieczenia społecznego</t>
  </si>
  <si>
    <t>Wpływy z tytułu pomocy finansowej udzielanej między jednostkami samorządu terytorialnego na dofinansowanie własnych zadań bieżacych</t>
  </si>
  <si>
    <t>Ratownictwo medyczne</t>
  </si>
  <si>
    <t>Dotacje celowe otrzymane z powiatu na zadania bieżące realizowane na podstawie porozumień (umów) między jednostkami samorzadu terytorialnego</t>
  </si>
  <si>
    <t>Wpływy z tytułu pomocy finansowej udzielanej między jednostkami samorządu terytorialnego na dofinansowanie własnych zadań inwestycyjnych i zakupów inwestycyjnych</t>
  </si>
  <si>
    <t>Państwowy Fundusz Rehabilitacji Osób Niepełnosprawnych</t>
  </si>
  <si>
    <t>Dotacje celowe otrzymane z budzetu państwa na realizację inwestycji i zakupów inwestycyjnych własnych powiatu</t>
  </si>
  <si>
    <t>Dotacje celowe otrzymane od samorządu województwa na zadania bieżące realizowane na podstawie porozumień (umów) między jednostkami samorzadu terytorialnego</t>
  </si>
  <si>
    <t>Szkolnictwo wyższe</t>
  </si>
  <si>
    <t>Pomoc materialna dla studentów</t>
  </si>
  <si>
    <t>0870</t>
  </si>
  <si>
    <t xml:space="preserve">Wpływy ze sprzedaż  składników majątkowych </t>
  </si>
  <si>
    <t>Obrona cywilna</t>
  </si>
  <si>
    <t>Dotacje celowe otrzymane z budżetu państwa na inwestycjei zakupy inwestycyjne z zakresu administracji rządowej oraz inne zadania zlecone ustawami realizowane przez powiat</t>
  </si>
  <si>
    <t>pozostałe</t>
  </si>
  <si>
    <t>Zespoły do spraw orzekania                                     o niepełnosprawności</t>
  </si>
  <si>
    <t>Jednostki specjalistycznego poradnictwa,mieszkania chronione i ośrodki interwencji kryzysowej</t>
  </si>
  <si>
    <t>Dotacje celowe otrzymane z gminy na inwestycje  i zakupy inwestycyjne realizowane na podstawie porozumień(umów) między jednostkami samorządu terytorialnego</t>
  </si>
  <si>
    <t>Środki na dofinansowanie własnych inwestycji gmin (związków gmin),powiatów (związków powiatu),samorządów województw,pozyskane z innych źródeł</t>
  </si>
  <si>
    <t>Środki na dofinansowanie własnych zadań bieżących gmin (związków gmin),powiatów (związków powiatów), samorządów województw, pozyskane z innych źródeł</t>
  </si>
  <si>
    <t xml:space="preserve">Wpływy do budżetu ze środków specjalnych </t>
  </si>
  <si>
    <t>Dotacje celowe otrzymane z samorządu województwa  na inwestycje i zakupy inwestycyjne realizowane na podstawie porozumień (umów) między jednostkami samorządu terytorialnego</t>
  </si>
  <si>
    <t>Środki z Funduszu Pracy otrzymane przez powiat z przeznaczeniem na finansowanie kosztów wynagrodzenia i składek na ubezpieczenia społeczne pracowników  powiatowego urzedu pracy</t>
  </si>
  <si>
    <t>Fundusz Ochrony Gruntów Rolnych</t>
  </si>
  <si>
    <t>01028</t>
  </si>
  <si>
    <t>Dotacje otrzymane z funduszy celowych na realizację zadań bieżących jednostek sektora finansów  publicznych</t>
  </si>
  <si>
    <t>Dotacje celowe otrzymane z budżetu państwa na zadania bieżące realizowane przez powiat na podstawie porozumień z organami administracji rządowej</t>
  </si>
  <si>
    <t>Dochody od osób prawnych, od osób fizycznych i od innych jednostek nie posiadających osobowości prawnej oraz wydatki związane z ich poborem</t>
  </si>
  <si>
    <t>Poradnie psychologiczno-pedagogiczne, w tym poradnie specjalistyczne</t>
  </si>
  <si>
    <t>Przeciwdziałanie alkoholizmowi</t>
  </si>
  <si>
    <t>Środki na inwestycje rozpoczęte przed dniem 1 stycznia 1999 roku</t>
  </si>
  <si>
    <t>Lipka</t>
  </si>
  <si>
    <t>Rady  Powiatu Złotowskiego</t>
  </si>
  <si>
    <t>Wpływy ze sprzedaży składników majatkowych</t>
  </si>
  <si>
    <t>Uchwały  Nr XLIV/222/2006</t>
  </si>
  <si>
    <t xml:space="preserve">z dnia 27 września 2006 rok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</si>
</sst>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Bookman Old Style"/>
      <family val="1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 quotePrefix="1">
      <alignment horizontal="center" vertical="top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 quotePrefix="1">
      <alignment horizontal="center" vertical="top"/>
    </xf>
    <xf numFmtId="0" fontId="1" fillId="0" borderId="1" xfId="0" applyFont="1" applyBorder="1" applyAlignment="1" quotePrefix="1">
      <alignment horizontal="center" vertical="top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2" borderId="0" xfId="0" applyFill="1" applyAlignment="1">
      <alignment wrapText="1"/>
    </xf>
    <xf numFmtId="3" fontId="0" fillId="2" borderId="0" xfId="0" applyNumberFormat="1" applyFill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wrapText="1"/>
    </xf>
    <xf numFmtId="3" fontId="1" fillId="3" borderId="0" xfId="0" applyNumberFormat="1" applyFont="1" applyFill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0" fillId="0" borderId="1" xfId="0" applyBorder="1" applyAlignment="1" quotePrefix="1">
      <alignment horizontal="center" vertical="top"/>
    </xf>
    <xf numFmtId="3" fontId="1" fillId="0" borderId="1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wrapText="1"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7" xfId="0" applyBorder="1" applyAlignment="1" quotePrefix="1">
      <alignment horizontal="center" vertical="top"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wrapText="1"/>
    </xf>
    <xf numFmtId="3" fontId="0" fillId="0" borderId="9" xfId="0" applyNumberFormat="1" applyBorder="1" applyAlignment="1">
      <alignment/>
    </xf>
    <xf numFmtId="0" fontId="0" fillId="0" borderId="6" xfId="0" applyBorder="1" applyAlignment="1" quotePrefix="1">
      <alignment horizontal="center" vertical="top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5" xfId="0" applyBorder="1" applyAlignment="1" quotePrefix="1">
      <alignment horizontal="center" vertical="top"/>
    </xf>
    <xf numFmtId="0" fontId="0" fillId="0" borderId="8" xfId="0" applyBorder="1" applyAlignment="1" quotePrefix="1">
      <alignment horizontal="center" vertical="top"/>
    </xf>
    <xf numFmtId="0" fontId="0" fillId="0" borderId="8" xfId="0" applyBorder="1" applyAlignment="1">
      <alignment wrapText="1"/>
    </xf>
    <xf numFmtId="0" fontId="0" fillId="0" borderId="9" xfId="0" applyBorder="1" applyAlignment="1" quotePrefix="1">
      <alignment horizontal="center" vertical="top"/>
    </xf>
    <xf numFmtId="0" fontId="3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8" xfId="0" applyBorder="1" applyAlignment="1">
      <alignment horizontal="center" vertical="top"/>
    </xf>
    <xf numFmtId="3" fontId="0" fillId="0" borderId="8" xfId="0" applyNumberFormat="1" applyFont="1" applyBorder="1" applyAlignment="1">
      <alignment/>
    </xf>
    <xf numFmtId="0" fontId="1" fillId="0" borderId="11" xfId="0" applyFont="1" applyFill="1" applyBorder="1" applyAlignment="1" quotePrefix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3" fontId="0" fillId="0" borderId="2" xfId="0" applyNumberFormat="1" applyFont="1" applyBorder="1" applyAlignment="1">
      <alignment/>
    </xf>
    <xf numFmtId="0" fontId="0" fillId="0" borderId="3" xfId="0" applyBorder="1" applyAlignment="1" quotePrefix="1">
      <alignment horizontal="center" vertical="top"/>
    </xf>
    <xf numFmtId="3" fontId="1" fillId="0" borderId="6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17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2" xfId="0" applyFont="1" applyBorder="1" applyAlignment="1" quotePrefix="1">
      <alignment horizontal="center" vertical="top"/>
    </xf>
    <xf numFmtId="3" fontId="1" fillId="0" borderId="10" xfId="0" applyNumberFormat="1" applyFont="1" applyBorder="1" applyAlignment="1">
      <alignment/>
    </xf>
    <xf numFmtId="0" fontId="0" fillId="0" borderId="22" xfId="0" applyBorder="1" applyAlignment="1">
      <alignment wrapText="1"/>
    </xf>
    <xf numFmtId="0" fontId="1" fillId="0" borderId="2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 wrapText="1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 wrapText="1"/>
    </xf>
    <xf numFmtId="0" fontId="1" fillId="0" borderId="27" xfId="0" applyFont="1" applyFill="1" applyBorder="1" applyAlignment="1" quotePrefix="1">
      <alignment horizontal="center" vertical="top"/>
    </xf>
    <xf numFmtId="3" fontId="1" fillId="0" borderId="28" xfId="0" applyNumberFormat="1" applyFont="1" applyBorder="1" applyAlignment="1">
      <alignment/>
    </xf>
    <xf numFmtId="0" fontId="0" fillId="0" borderId="29" xfId="0" applyFill="1" applyBorder="1" applyAlignment="1">
      <alignment horizontal="center" vertical="top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23" xfId="0" applyFill="1" applyBorder="1" applyAlignment="1">
      <alignment horizontal="center" vertical="top"/>
    </xf>
    <xf numFmtId="0" fontId="0" fillId="0" borderId="35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top"/>
    </xf>
    <xf numFmtId="3" fontId="0" fillId="0" borderId="37" xfId="0" applyNumberFormat="1" applyBorder="1" applyAlignment="1">
      <alignment/>
    </xf>
    <xf numFmtId="0" fontId="0" fillId="0" borderId="25" xfId="0" applyBorder="1" applyAlignment="1">
      <alignment horizontal="center" vertical="top"/>
    </xf>
    <xf numFmtId="0" fontId="0" fillId="0" borderId="25" xfId="0" applyBorder="1" applyAlignment="1">
      <alignment wrapText="1"/>
    </xf>
    <xf numFmtId="3" fontId="0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38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1" fillId="0" borderId="11" xfId="0" applyFont="1" applyBorder="1" applyAlignment="1">
      <alignment horizontal="center" vertical="top"/>
    </xf>
    <xf numFmtId="0" fontId="0" fillId="0" borderId="39" xfId="0" applyBorder="1" applyAlignment="1">
      <alignment wrapText="1"/>
    </xf>
    <xf numFmtId="0" fontId="0" fillId="0" borderId="39" xfId="0" applyBorder="1" applyAlignment="1">
      <alignment horizontal="center" vertical="top"/>
    </xf>
    <xf numFmtId="3" fontId="0" fillId="0" borderId="40" xfId="0" applyNumberFormat="1" applyFont="1" applyBorder="1" applyAlignment="1">
      <alignment/>
    </xf>
    <xf numFmtId="0" fontId="0" fillId="0" borderId="25" xfId="0" applyBorder="1" applyAlignment="1" quotePrefix="1">
      <alignment horizontal="center" vertical="top"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 horizontal="right" vertical="center"/>
    </xf>
    <xf numFmtId="0" fontId="0" fillId="0" borderId="6" xfId="0" applyFill="1" applyBorder="1" applyAlignment="1" quotePrefix="1">
      <alignment horizontal="center" vertical="top"/>
    </xf>
    <xf numFmtId="0" fontId="0" fillId="0" borderId="6" xfId="0" applyFill="1" applyBorder="1" applyAlignment="1">
      <alignment wrapText="1"/>
    </xf>
    <xf numFmtId="3" fontId="0" fillId="0" borderId="6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0" fontId="1" fillId="0" borderId="41" xfId="0" applyFont="1" applyFill="1" applyBorder="1" applyAlignment="1">
      <alignment horizontal="center" vertical="top"/>
    </xf>
    <xf numFmtId="0" fontId="1" fillId="0" borderId="41" xfId="0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 wrapText="1"/>
    </xf>
    <xf numFmtId="3" fontId="1" fillId="0" borderId="41" xfId="0" applyNumberFormat="1" applyFont="1" applyFill="1" applyBorder="1" applyAlignment="1">
      <alignment horizontal="center"/>
    </xf>
    <xf numFmtId="3" fontId="1" fillId="0" borderId="42" xfId="0" applyNumberFormat="1" applyFont="1" applyFill="1" applyBorder="1" applyAlignment="1">
      <alignment horizontal="center" wrapText="1"/>
    </xf>
    <xf numFmtId="0" fontId="0" fillId="0" borderId="39" xfId="0" applyBorder="1" applyAlignment="1" quotePrefix="1">
      <alignment horizontal="center" vertical="top"/>
    </xf>
    <xf numFmtId="0" fontId="0" fillId="0" borderId="19" xfId="0" applyBorder="1" applyAlignment="1" quotePrefix="1">
      <alignment horizontal="center" vertical="top"/>
    </xf>
    <xf numFmtId="0" fontId="0" fillId="0" borderId="21" xfId="0" applyBorder="1" applyAlignment="1" quotePrefix="1">
      <alignment horizontal="center" vertical="top"/>
    </xf>
    <xf numFmtId="0" fontId="0" fillId="0" borderId="22" xfId="0" applyBorder="1" applyAlignment="1" quotePrefix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8" xfId="0" applyFill="1" applyBorder="1" applyAlignment="1" quotePrefix="1">
      <alignment horizontal="center" vertical="top"/>
    </xf>
    <xf numFmtId="3" fontId="0" fillId="0" borderId="8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44" xfId="0" applyBorder="1" applyAlignment="1">
      <alignment horizontal="center" vertical="top"/>
    </xf>
    <xf numFmtId="0" fontId="0" fillId="0" borderId="44" xfId="0" applyBorder="1" applyAlignment="1">
      <alignment wrapText="1"/>
    </xf>
    <xf numFmtId="3" fontId="0" fillId="0" borderId="44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Fill="1" applyBorder="1" applyAlignment="1" quotePrefix="1">
      <alignment horizontal="center" vertical="top"/>
    </xf>
    <xf numFmtId="0" fontId="0" fillId="0" borderId="1" xfId="0" applyFill="1" applyBorder="1" applyAlignment="1">
      <alignment wrapText="1"/>
    </xf>
    <xf numFmtId="3" fontId="0" fillId="0" borderId="1" xfId="0" applyNumberFormat="1" applyFont="1" applyBorder="1" applyAlignment="1">
      <alignment/>
    </xf>
    <xf numFmtId="3" fontId="0" fillId="0" borderId="28" xfId="0" applyNumberFormat="1" applyFill="1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24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2" xfId="0" applyFill="1" applyBorder="1" applyAlignment="1" quotePrefix="1">
      <alignment horizontal="center" vertical="top"/>
    </xf>
    <xf numFmtId="0" fontId="0" fillId="0" borderId="46" xfId="0" applyFill="1" applyBorder="1" applyAlignment="1" quotePrefix="1">
      <alignment horizontal="center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0" borderId="10" xfId="0" applyBorder="1" applyAlignment="1" quotePrefix="1">
      <alignment horizontal="center" vertical="top"/>
    </xf>
    <xf numFmtId="3" fontId="0" fillId="0" borderId="10" xfId="0" applyNumberFormat="1" applyBorder="1" applyAlignment="1">
      <alignment/>
    </xf>
    <xf numFmtId="3" fontId="0" fillId="0" borderId="47" xfId="0" applyNumberForma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44" xfId="0" applyFill="1" applyBorder="1" applyAlignment="1" quotePrefix="1">
      <alignment horizontal="center" vertical="top"/>
    </xf>
    <xf numFmtId="3" fontId="0" fillId="0" borderId="44" xfId="0" applyNumberFormat="1" applyFont="1" applyFill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44" xfId="0" applyBorder="1" applyAlignment="1">
      <alignment vertical="center" wrapText="1"/>
    </xf>
    <xf numFmtId="3" fontId="0" fillId="4" borderId="8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0" fontId="0" fillId="0" borderId="48" xfId="0" applyFill="1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49" xfId="0" applyBorder="1" applyAlignment="1" quotePrefix="1">
      <alignment horizontal="center" vertical="top"/>
    </xf>
    <xf numFmtId="0" fontId="0" fillId="0" borderId="50" xfId="0" applyFill="1" applyBorder="1" applyAlignment="1">
      <alignment horizontal="center" vertical="top"/>
    </xf>
    <xf numFmtId="0" fontId="0" fillId="0" borderId="44" xfId="0" applyBorder="1" applyAlignment="1" quotePrefix="1">
      <alignment horizontal="center" vertical="top"/>
    </xf>
    <xf numFmtId="0" fontId="0" fillId="0" borderId="15" xfId="0" applyBorder="1" applyAlignment="1" quotePrefix="1">
      <alignment horizontal="center" vertical="top"/>
    </xf>
    <xf numFmtId="0" fontId="0" fillId="0" borderId="27" xfId="0" applyFill="1" applyBorder="1" applyAlignment="1">
      <alignment horizontal="center" vertical="top"/>
    </xf>
    <xf numFmtId="0" fontId="0" fillId="0" borderId="3" xfId="0" applyFill="1" applyBorder="1" applyAlignment="1" quotePrefix="1">
      <alignment horizontal="center" vertical="top"/>
    </xf>
    <xf numFmtId="0" fontId="0" fillId="0" borderId="2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3" fontId="0" fillId="0" borderId="2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3" fontId="0" fillId="4" borderId="10" xfId="0" applyNumberFormat="1" applyFill="1" applyBorder="1" applyAlignment="1">
      <alignment/>
    </xf>
    <xf numFmtId="3" fontId="0" fillId="0" borderId="41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7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40" xfId="0" applyBorder="1" applyAlignment="1">
      <alignment vertical="center" wrapText="1"/>
    </xf>
    <xf numFmtId="3" fontId="0" fillId="0" borderId="40" xfId="0" applyNumberFormat="1" applyBorder="1" applyAlignment="1">
      <alignment/>
    </xf>
    <xf numFmtId="3" fontId="0" fillId="0" borderId="51" xfId="0" applyNumberFormat="1" applyBorder="1" applyAlignment="1">
      <alignment/>
    </xf>
    <xf numFmtId="49" fontId="0" fillId="4" borderId="2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right" vertical="center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2" xfId="0" applyFill="1" applyBorder="1" applyAlignment="1">
      <alignment horizontal="center" vertical="top"/>
    </xf>
    <xf numFmtId="3" fontId="0" fillId="4" borderId="3" xfId="0" applyNumberForma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3" xfId="0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3" fontId="2" fillId="0" borderId="0" xfId="0" applyNumberFormat="1" applyFont="1" applyAlignment="1">
      <alignment/>
    </xf>
    <xf numFmtId="0" fontId="1" fillId="0" borderId="54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7"/>
  <sheetViews>
    <sheetView tabSelected="1" zoomScale="75" zoomScaleNormal="75" workbookViewId="0" topLeftCell="S178">
      <selection activeCell="T1" sqref="T1:AA178"/>
    </sheetView>
  </sheetViews>
  <sheetFormatPr defaultColWidth="9.00390625" defaultRowHeight="12.75" outlineLevelRow="1"/>
  <cols>
    <col min="1" max="1" width="7.375" style="5" hidden="1" customWidth="1"/>
    <col min="2" max="2" width="9.125" style="6" hidden="1" customWidth="1"/>
    <col min="3" max="3" width="6.75390625" style="6" hidden="1" customWidth="1"/>
    <col min="4" max="4" width="39.25390625" style="8" hidden="1" customWidth="1"/>
    <col min="5" max="8" width="13.00390625" style="3" hidden="1" customWidth="1"/>
    <col min="9" max="9" width="9.125" style="0" hidden="1" customWidth="1"/>
    <col min="10" max="10" width="9.375" style="0" hidden="1" customWidth="1"/>
    <col min="11" max="12" width="9.125" style="0" hidden="1" customWidth="1"/>
    <col min="13" max="13" width="39.25390625" style="0" hidden="1" customWidth="1"/>
    <col min="14" max="14" width="15.00390625" style="0" hidden="1" customWidth="1"/>
    <col min="15" max="16" width="13.625" style="0" hidden="1" customWidth="1"/>
    <col min="17" max="17" width="15.00390625" style="0" hidden="1" customWidth="1"/>
    <col min="18" max="18" width="9.125" style="175" hidden="1" customWidth="1"/>
    <col min="23" max="23" width="40.875" style="0" customWidth="1"/>
    <col min="24" max="24" width="15.00390625" style="0" customWidth="1"/>
    <col min="25" max="26" width="13.375" style="0" customWidth="1"/>
    <col min="27" max="27" width="15.00390625" style="0" customWidth="1"/>
    <col min="29" max="32" width="9.125" style="0" hidden="1" customWidth="1"/>
    <col min="33" max="33" width="39.25390625" style="0" hidden="1" customWidth="1"/>
    <col min="34" max="34" width="15.125" style="0" hidden="1" customWidth="1"/>
    <col min="35" max="36" width="13.375" style="0" hidden="1" customWidth="1"/>
    <col min="37" max="37" width="15.00390625" style="0" hidden="1" customWidth="1"/>
    <col min="38" max="42" width="9.125" style="0" hidden="1" customWidth="1"/>
    <col min="43" max="43" width="39.25390625" style="0" hidden="1" customWidth="1"/>
    <col min="44" max="44" width="15.25390625" style="0" hidden="1" customWidth="1"/>
    <col min="45" max="46" width="13.375" style="0" hidden="1" customWidth="1"/>
    <col min="47" max="47" width="15.00390625" style="0" hidden="1" customWidth="1"/>
    <col min="48" max="52" width="9.125" style="0" hidden="1" customWidth="1"/>
    <col min="53" max="53" width="39.625" style="0" hidden="1" customWidth="1"/>
    <col min="54" max="54" width="15.25390625" style="0" hidden="1" customWidth="1"/>
    <col min="55" max="56" width="13.25390625" style="0" hidden="1" customWidth="1"/>
    <col min="57" max="57" width="15.25390625" style="0" hidden="1" customWidth="1"/>
    <col min="58" max="62" width="9.125" style="0" hidden="1" customWidth="1"/>
    <col min="63" max="63" width="39.25390625" style="0" hidden="1" customWidth="1"/>
    <col min="64" max="64" width="15.25390625" style="0" hidden="1" customWidth="1"/>
    <col min="65" max="66" width="13.25390625" style="0" hidden="1" customWidth="1"/>
    <col min="67" max="67" width="15.25390625" style="0" hidden="1" customWidth="1"/>
    <col min="68" max="72" width="9.125" style="0" hidden="1" customWidth="1"/>
    <col min="73" max="73" width="39.25390625" style="0" hidden="1" customWidth="1"/>
    <col min="74" max="74" width="15.25390625" style="0" hidden="1" customWidth="1"/>
    <col min="75" max="76" width="13.25390625" style="0" hidden="1" customWidth="1"/>
    <col min="77" max="77" width="15.25390625" style="0" hidden="1" customWidth="1"/>
    <col min="78" max="82" width="9.125" style="0" hidden="1" customWidth="1"/>
    <col min="83" max="83" width="39.25390625" style="0" hidden="1" customWidth="1"/>
    <col min="84" max="84" width="15.25390625" style="0" hidden="1" customWidth="1"/>
    <col min="85" max="87" width="13.25390625" style="0" hidden="1" customWidth="1"/>
    <col min="88" max="110" width="9.125" style="0" hidden="1" customWidth="1"/>
    <col min="111" max="111" width="0" style="0" hidden="1" customWidth="1"/>
  </cols>
  <sheetData>
    <row r="1" spans="1:87" ht="25.5" customHeight="1">
      <c r="A1" s="5">
        <v>1</v>
      </c>
      <c r="D1" s="7"/>
      <c r="E1" s="236"/>
      <c r="F1" s="236"/>
      <c r="G1" s="236" t="s">
        <v>95</v>
      </c>
      <c r="H1" s="236"/>
      <c r="J1" s="5"/>
      <c r="K1" s="6"/>
      <c r="L1" s="6"/>
      <c r="M1" s="7"/>
      <c r="N1" s="236"/>
      <c r="O1" s="236"/>
      <c r="P1" s="236" t="s">
        <v>107</v>
      </c>
      <c r="Q1" s="236"/>
      <c r="T1" s="5"/>
      <c r="U1" s="6"/>
      <c r="V1" s="6"/>
      <c r="W1" s="7"/>
      <c r="X1" s="236"/>
      <c r="Y1" s="236"/>
      <c r="Z1" s="239" t="s">
        <v>107</v>
      </c>
      <c r="AA1" s="239"/>
      <c r="AD1" s="5">
        <v>3</v>
      </c>
      <c r="AE1" s="6"/>
      <c r="AF1" s="6"/>
      <c r="AG1" s="7"/>
      <c r="AH1" s="236"/>
      <c r="AI1" s="236"/>
      <c r="AJ1" s="236" t="s">
        <v>95</v>
      </c>
      <c r="AK1" s="236"/>
      <c r="AN1" s="5">
        <v>3</v>
      </c>
      <c r="AO1" s="6"/>
      <c r="AP1" s="6"/>
      <c r="AQ1" s="7"/>
      <c r="AR1" s="236"/>
      <c r="AS1" s="236"/>
      <c r="AT1" s="236" t="s">
        <v>95</v>
      </c>
      <c r="AU1" s="236"/>
      <c r="AX1" s="5">
        <v>6</v>
      </c>
      <c r="AY1" s="6"/>
      <c r="AZ1" s="6"/>
      <c r="BA1" s="7"/>
      <c r="BB1" s="236"/>
      <c r="BC1" s="236"/>
      <c r="BD1" s="236" t="s">
        <v>95</v>
      </c>
      <c r="BE1" s="236"/>
      <c r="BH1" s="5">
        <v>7</v>
      </c>
      <c r="BI1" s="6"/>
      <c r="BJ1" s="6"/>
      <c r="BK1" s="7"/>
      <c r="BL1" s="236"/>
      <c r="BM1" s="236"/>
      <c r="BN1" s="236" t="s">
        <v>95</v>
      </c>
      <c r="BO1" s="236"/>
      <c r="BR1" s="5">
        <v>7</v>
      </c>
      <c r="BS1" s="6"/>
      <c r="BT1" s="6"/>
      <c r="BU1" s="7"/>
      <c r="BV1" s="236"/>
      <c r="BW1" s="236"/>
      <c r="BX1" s="236" t="s">
        <v>95</v>
      </c>
      <c r="BY1" s="236"/>
      <c r="CB1" s="5">
        <v>8</v>
      </c>
      <c r="CC1" s="6"/>
      <c r="CD1" s="6"/>
      <c r="CE1" s="7"/>
      <c r="CF1" s="236"/>
      <c r="CG1" s="236"/>
      <c r="CH1" s="236" t="s">
        <v>95</v>
      </c>
      <c r="CI1" s="236"/>
    </row>
    <row r="2" spans="4:87" ht="12.75" customHeight="1">
      <c r="D2" s="7"/>
      <c r="E2" s="236"/>
      <c r="F2" s="236"/>
      <c r="G2" s="236" t="s">
        <v>97</v>
      </c>
      <c r="H2" s="236"/>
      <c r="J2" s="5"/>
      <c r="K2" s="6"/>
      <c r="L2" s="6"/>
      <c r="M2" s="7"/>
      <c r="N2" s="236"/>
      <c r="O2" s="236"/>
      <c r="P2" s="236" t="s">
        <v>108</v>
      </c>
      <c r="Q2" s="236"/>
      <c r="T2" s="5"/>
      <c r="U2" s="6"/>
      <c r="V2" s="6"/>
      <c r="W2" s="7"/>
      <c r="X2" s="236"/>
      <c r="Y2" s="236"/>
      <c r="Z2" s="157" t="s">
        <v>150</v>
      </c>
      <c r="AA2" s="158"/>
      <c r="AB2" s="158"/>
      <c r="AD2" s="5"/>
      <c r="AE2" s="6"/>
      <c r="AF2" s="6"/>
      <c r="AG2" s="7"/>
      <c r="AH2" s="236"/>
      <c r="AI2" s="236"/>
      <c r="AJ2" s="236" t="s">
        <v>99</v>
      </c>
      <c r="AK2" s="236"/>
      <c r="AN2" s="5"/>
      <c r="AO2" s="6"/>
      <c r="AP2" s="6"/>
      <c r="AQ2" s="7"/>
      <c r="AR2" s="236"/>
      <c r="AS2" s="236"/>
      <c r="AT2" s="236" t="s">
        <v>99</v>
      </c>
      <c r="AU2" s="236"/>
      <c r="AX2" s="5"/>
      <c r="AY2" s="6"/>
      <c r="AZ2" s="6"/>
      <c r="BA2" s="7"/>
      <c r="BB2" s="236"/>
      <c r="BC2" s="236"/>
      <c r="BD2" s="236" t="s">
        <v>99</v>
      </c>
      <c r="BE2" s="236"/>
      <c r="BH2" s="5"/>
      <c r="BI2" s="6"/>
      <c r="BJ2" s="6"/>
      <c r="BK2" s="7"/>
      <c r="BL2" s="236"/>
      <c r="BM2" s="236"/>
      <c r="BN2" s="236" t="s">
        <v>99</v>
      </c>
      <c r="BO2" s="236"/>
      <c r="BR2" s="5"/>
      <c r="BS2" s="6"/>
      <c r="BT2" s="6"/>
      <c r="BU2" s="7"/>
      <c r="BV2" s="236"/>
      <c r="BW2" s="236"/>
      <c r="BX2" s="236" t="s">
        <v>99</v>
      </c>
      <c r="BY2" s="236"/>
      <c r="CB2" s="5"/>
      <c r="CC2" s="6"/>
      <c r="CD2" s="6"/>
      <c r="CE2" s="7"/>
      <c r="CF2" s="236"/>
      <c r="CG2" s="236"/>
      <c r="CH2" s="236" t="s">
        <v>99</v>
      </c>
      <c r="CI2" s="236"/>
    </row>
    <row r="3" spans="4:87" ht="12.75" customHeight="1">
      <c r="D3" s="7"/>
      <c r="E3" s="236"/>
      <c r="F3" s="236"/>
      <c r="G3" s="236" t="s">
        <v>1</v>
      </c>
      <c r="H3" s="236"/>
      <c r="J3" s="5"/>
      <c r="K3" s="6"/>
      <c r="L3" s="6"/>
      <c r="M3" s="7"/>
      <c r="N3" s="236"/>
      <c r="O3" s="236"/>
      <c r="P3" s="236" t="s">
        <v>1</v>
      </c>
      <c r="Q3" s="236"/>
      <c r="T3" s="5"/>
      <c r="U3" s="6"/>
      <c r="V3" s="6"/>
      <c r="W3" s="7"/>
      <c r="X3" s="236"/>
      <c r="Y3" s="236"/>
      <c r="Z3" s="157" t="s">
        <v>148</v>
      </c>
      <c r="AA3" s="158"/>
      <c r="AB3" s="158"/>
      <c r="AD3" s="5"/>
      <c r="AE3" s="6"/>
      <c r="AF3" s="6"/>
      <c r="AG3" s="7"/>
      <c r="AH3" s="236"/>
      <c r="AI3" s="236"/>
      <c r="AJ3" s="236" t="s">
        <v>1</v>
      </c>
      <c r="AK3" s="236"/>
      <c r="AN3" s="5"/>
      <c r="AO3" s="6"/>
      <c r="AP3" s="6"/>
      <c r="AQ3" s="7"/>
      <c r="AR3" s="236"/>
      <c r="AS3" s="236"/>
      <c r="AT3" s="236" t="s">
        <v>1</v>
      </c>
      <c r="AU3" s="236"/>
      <c r="AX3" s="5"/>
      <c r="AY3" s="6"/>
      <c r="AZ3" s="6"/>
      <c r="BA3" s="7"/>
      <c r="BB3" s="236"/>
      <c r="BC3" s="236"/>
      <c r="BD3" s="236" t="s">
        <v>1</v>
      </c>
      <c r="BE3" s="236"/>
      <c r="BH3" s="5"/>
      <c r="BI3" s="6"/>
      <c r="BJ3" s="6"/>
      <c r="BK3" s="7"/>
      <c r="BL3" s="236"/>
      <c r="BM3" s="236"/>
      <c r="BN3" s="236" t="s">
        <v>1</v>
      </c>
      <c r="BO3" s="236"/>
      <c r="BR3" s="5"/>
      <c r="BS3" s="6"/>
      <c r="BT3" s="6"/>
      <c r="BU3" s="7"/>
      <c r="BV3" s="236"/>
      <c r="BW3" s="236"/>
      <c r="BX3" s="236" t="s">
        <v>1</v>
      </c>
      <c r="BY3" s="236"/>
      <c r="CB3" s="5"/>
      <c r="CC3" s="6"/>
      <c r="CD3" s="6"/>
      <c r="CE3" s="7"/>
      <c r="CF3" s="236"/>
      <c r="CG3" s="236"/>
      <c r="CH3" s="236" t="s">
        <v>1</v>
      </c>
      <c r="CI3" s="236"/>
    </row>
    <row r="4" spans="5:87" ht="12.75">
      <c r="E4" s="237"/>
      <c r="F4" s="237"/>
      <c r="G4" s="237" t="s">
        <v>96</v>
      </c>
      <c r="H4" s="237"/>
      <c r="J4" s="5"/>
      <c r="K4" s="6"/>
      <c r="L4" s="6"/>
      <c r="M4" s="8"/>
      <c r="N4" s="237"/>
      <c r="O4" s="237"/>
      <c r="P4" s="237" t="s">
        <v>109</v>
      </c>
      <c r="Q4" s="237"/>
      <c r="T4" s="5"/>
      <c r="U4" s="6"/>
      <c r="V4" s="6"/>
      <c r="W4" s="8"/>
      <c r="X4" s="237"/>
      <c r="Y4" s="237"/>
      <c r="Z4" s="157" t="s">
        <v>151</v>
      </c>
      <c r="AA4" s="158"/>
      <c r="AB4" s="158"/>
      <c r="AD4" s="5"/>
      <c r="AE4" s="6"/>
      <c r="AF4" s="6"/>
      <c r="AG4" s="8"/>
      <c r="AH4" s="237"/>
      <c r="AI4" s="237"/>
      <c r="AJ4" s="237" t="s">
        <v>98</v>
      </c>
      <c r="AK4" s="237"/>
      <c r="AN4" s="5"/>
      <c r="AO4" s="6"/>
      <c r="AP4" s="6"/>
      <c r="AQ4" s="8"/>
      <c r="AR4" s="237"/>
      <c r="AS4" s="237"/>
      <c r="AT4" s="237" t="s">
        <v>98</v>
      </c>
      <c r="AU4" s="237"/>
      <c r="AX4" s="5"/>
      <c r="AY4" s="6"/>
      <c r="AZ4" s="6"/>
      <c r="BA4" s="8"/>
      <c r="BB4" s="237"/>
      <c r="BC4" s="237"/>
      <c r="BD4" s="237" t="s">
        <v>98</v>
      </c>
      <c r="BE4" s="237"/>
      <c r="BH4" s="5"/>
      <c r="BI4" s="6"/>
      <c r="BJ4" s="6"/>
      <c r="BK4" s="8"/>
      <c r="BL4" s="237"/>
      <c r="BM4" s="237"/>
      <c r="BN4" s="237" t="s">
        <v>98</v>
      </c>
      <c r="BO4" s="237"/>
      <c r="BR4" s="5"/>
      <c r="BS4" s="6"/>
      <c r="BT4" s="6"/>
      <c r="BU4" s="8"/>
      <c r="BV4" s="237"/>
      <c r="BW4" s="237"/>
      <c r="BX4" s="237" t="s">
        <v>98</v>
      </c>
      <c r="BY4" s="237"/>
      <c r="CB4" s="5"/>
      <c r="CC4" s="6"/>
      <c r="CD4" s="6"/>
      <c r="CE4" s="8"/>
      <c r="CF4" s="237"/>
      <c r="CG4" s="237"/>
      <c r="CH4" s="237" t="s">
        <v>98</v>
      </c>
      <c r="CI4" s="237"/>
    </row>
    <row r="5" spans="5:87" ht="15">
      <c r="E5" s="9"/>
      <c r="F5" s="9"/>
      <c r="G5" s="9"/>
      <c r="H5" s="9"/>
      <c r="J5" s="5"/>
      <c r="K5" s="6"/>
      <c r="L5" s="6"/>
      <c r="M5" s="8"/>
      <c r="N5" s="9"/>
      <c r="O5" s="9"/>
      <c r="P5" s="9"/>
      <c r="Q5" s="9"/>
      <c r="T5" s="5"/>
      <c r="U5" s="6"/>
      <c r="V5" s="6"/>
      <c r="W5" s="8"/>
      <c r="X5" s="9"/>
      <c r="Y5" s="9"/>
      <c r="Z5" s="159"/>
      <c r="AA5" s="159"/>
      <c r="AB5" s="159"/>
      <c r="AD5" s="5"/>
      <c r="AE5" s="6"/>
      <c r="AF5" s="6"/>
      <c r="AG5" s="8"/>
      <c r="AH5" s="9"/>
      <c r="AI5" s="9"/>
      <c r="AJ5" s="9"/>
      <c r="AK5" s="9"/>
      <c r="AN5" s="5"/>
      <c r="AO5" s="6"/>
      <c r="AP5" s="6"/>
      <c r="AQ5" s="8"/>
      <c r="AR5" s="9"/>
      <c r="AS5" s="9"/>
      <c r="AT5" s="9"/>
      <c r="AU5" s="9"/>
      <c r="AX5" s="5"/>
      <c r="AY5" s="6"/>
      <c r="AZ5" s="6"/>
      <c r="BA5" s="8"/>
      <c r="BB5" s="9"/>
      <c r="BC5" s="9"/>
      <c r="BD5" s="9"/>
      <c r="BE5" s="9"/>
      <c r="BH5" s="5"/>
      <c r="BI5" s="6"/>
      <c r="BJ5" s="6"/>
      <c r="BK5" s="8"/>
      <c r="BL5" s="9"/>
      <c r="BM5" s="9"/>
      <c r="BN5" s="9"/>
      <c r="BO5" s="9"/>
      <c r="BR5" s="5"/>
      <c r="BS5" s="6"/>
      <c r="BT5" s="6"/>
      <c r="BU5" s="8"/>
      <c r="BV5" s="9"/>
      <c r="BW5" s="9"/>
      <c r="BX5" s="9"/>
      <c r="BY5" s="9"/>
      <c r="CB5" s="5"/>
      <c r="CC5" s="6"/>
      <c r="CD5" s="6"/>
      <c r="CE5" s="8"/>
      <c r="CF5" s="9"/>
      <c r="CG5" s="9"/>
      <c r="CH5" s="9"/>
      <c r="CI5" s="9"/>
    </row>
    <row r="6" spans="10:87" ht="12.75">
      <c r="J6" s="5"/>
      <c r="K6" s="6"/>
      <c r="L6" s="6"/>
      <c r="M6" s="8"/>
      <c r="N6" s="3"/>
      <c r="O6" s="3"/>
      <c r="P6" s="3"/>
      <c r="Q6" s="3"/>
      <c r="T6" s="5"/>
      <c r="U6" s="6"/>
      <c r="V6" s="6"/>
      <c r="W6" s="8"/>
      <c r="X6" s="3"/>
      <c r="Y6" s="3"/>
      <c r="Z6" s="3"/>
      <c r="AA6" s="3"/>
      <c r="AD6" s="5"/>
      <c r="AE6" s="6"/>
      <c r="AF6" s="6"/>
      <c r="AG6" s="8"/>
      <c r="AH6" s="3"/>
      <c r="AI6" s="3"/>
      <c r="AJ6" s="3"/>
      <c r="AK6" s="3"/>
      <c r="AN6" s="5"/>
      <c r="AO6" s="6"/>
      <c r="AP6" s="6"/>
      <c r="AQ6" s="8"/>
      <c r="AR6" s="3"/>
      <c r="AS6" s="3"/>
      <c r="AT6" s="3"/>
      <c r="AU6" s="3"/>
      <c r="AX6" s="5"/>
      <c r="AY6" s="6"/>
      <c r="AZ6" s="6"/>
      <c r="BA6" s="8"/>
      <c r="BB6" s="3"/>
      <c r="BC6" s="3"/>
      <c r="BD6" s="3"/>
      <c r="BE6" s="3"/>
      <c r="BH6" s="5"/>
      <c r="BI6" s="6"/>
      <c r="BJ6" s="6"/>
      <c r="BK6" s="8"/>
      <c r="BL6" s="3"/>
      <c r="BM6" s="3"/>
      <c r="BN6" s="3"/>
      <c r="BO6" s="3"/>
      <c r="BR6" s="5"/>
      <c r="BS6" s="6"/>
      <c r="BT6" s="6"/>
      <c r="BU6" s="8"/>
      <c r="BV6" s="3"/>
      <c r="BW6" s="3"/>
      <c r="BX6" s="3"/>
      <c r="BY6" s="3"/>
      <c r="CB6" s="5"/>
      <c r="CC6" s="6"/>
      <c r="CD6" s="6"/>
      <c r="CE6" s="8"/>
      <c r="CF6" s="3"/>
      <c r="CG6" s="3"/>
      <c r="CH6" s="3"/>
      <c r="CI6" s="3"/>
    </row>
    <row r="7" spans="1:85" ht="15.75" customHeight="1">
      <c r="A7" s="240" t="s">
        <v>2</v>
      </c>
      <c r="B7" s="240"/>
      <c r="C7" s="240"/>
      <c r="D7" s="240"/>
      <c r="E7" s="240"/>
      <c r="F7"/>
      <c r="G7"/>
      <c r="H7"/>
      <c r="J7" s="234" t="s">
        <v>2</v>
      </c>
      <c r="K7" s="234"/>
      <c r="L7" s="234"/>
      <c r="M7" s="234"/>
      <c r="N7" s="234"/>
      <c r="O7" s="70"/>
      <c r="T7" s="234" t="s">
        <v>2</v>
      </c>
      <c r="U7" s="234"/>
      <c r="V7" s="234"/>
      <c r="W7" s="234"/>
      <c r="X7" s="234"/>
      <c r="Y7" s="70"/>
      <c r="AD7" s="234" t="s">
        <v>2</v>
      </c>
      <c r="AE7" s="234"/>
      <c r="AF7" s="234"/>
      <c r="AG7" s="234"/>
      <c r="AH7" s="234"/>
      <c r="AI7" s="70"/>
      <c r="AN7" s="234" t="s">
        <v>2</v>
      </c>
      <c r="AO7" s="234"/>
      <c r="AP7" s="234"/>
      <c r="AQ7" s="234"/>
      <c r="AR7" s="234"/>
      <c r="AS7" s="70"/>
      <c r="AX7" s="234" t="s">
        <v>2</v>
      </c>
      <c r="AY7" s="234"/>
      <c r="AZ7" s="234"/>
      <c r="BA7" s="234"/>
      <c r="BB7" s="234"/>
      <c r="BC7" s="70"/>
      <c r="BH7" s="234" t="s">
        <v>2</v>
      </c>
      <c r="BI7" s="234"/>
      <c r="BJ7" s="234"/>
      <c r="BK7" s="234"/>
      <c r="BL7" s="234"/>
      <c r="BM7" s="70"/>
      <c r="BR7" s="234" t="s">
        <v>2</v>
      </c>
      <c r="BS7" s="234"/>
      <c r="BT7" s="234"/>
      <c r="BU7" s="234"/>
      <c r="BV7" s="234"/>
      <c r="BW7" s="70"/>
      <c r="CB7" s="234" t="s">
        <v>2</v>
      </c>
      <c r="CC7" s="234"/>
      <c r="CD7" s="234"/>
      <c r="CE7" s="234"/>
      <c r="CF7" s="234"/>
      <c r="CG7" s="70"/>
    </row>
    <row r="8" spans="1:87" ht="12.75" customHeight="1" thickBot="1">
      <c r="A8" s="34"/>
      <c r="C8" s="241"/>
      <c r="D8" s="241"/>
      <c r="J8" s="102"/>
      <c r="K8" s="6"/>
      <c r="L8" s="238"/>
      <c r="M8" s="238"/>
      <c r="N8" s="3"/>
      <c r="O8" s="3"/>
      <c r="P8" s="3"/>
      <c r="Q8" s="3"/>
      <c r="T8" s="102"/>
      <c r="U8" s="6"/>
      <c r="V8" s="235"/>
      <c r="W8" s="235"/>
      <c r="X8" s="3"/>
      <c r="Y8" s="3"/>
      <c r="Z8" s="3"/>
      <c r="AA8" s="3"/>
      <c r="AD8" s="102"/>
      <c r="AE8" s="6"/>
      <c r="AF8" s="235"/>
      <c r="AG8" s="235"/>
      <c r="AH8" s="3"/>
      <c r="AI8" s="3"/>
      <c r="AJ8" s="3"/>
      <c r="AK8" s="3"/>
      <c r="AN8" s="102"/>
      <c r="AO8" s="6"/>
      <c r="AP8" s="235"/>
      <c r="AQ8" s="235"/>
      <c r="AR8" s="3"/>
      <c r="AS8" s="3"/>
      <c r="AT8" s="3"/>
      <c r="AU8" s="3"/>
      <c r="AX8" s="102"/>
      <c r="AY8" s="6"/>
      <c r="AZ8" s="235"/>
      <c r="BA8" s="235"/>
      <c r="BB8" s="3"/>
      <c r="BC8" s="3"/>
      <c r="BD8" s="3"/>
      <c r="BE8" s="3"/>
      <c r="BH8" s="102"/>
      <c r="BI8" s="6"/>
      <c r="BJ8" s="235"/>
      <c r="BK8" s="235"/>
      <c r="BL8" s="3"/>
      <c r="BM8" s="3"/>
      <c r="BN8" s="3"/>
      <c r="BO8" s="3"/>
      <c r="BR8" s="102"/>
      <c r="BS8" s="6"/>
      <c r="BT8" s="235"/>
      <c r="BU8" s="235"/>
      <c r="BV8" s="3"/>
      <c r="BW8" s="3"/>
      <c r="BX8" s="3"/>
      <c r="BY8" s="3"/>
      <c r="CB8" s="102"/>
      <c r="CC8" s="6"/>
      <c r="CD8" s="235"/>
      <c r="CE8" s="235"/>
      <c r="CF8" s="3"/>
      <c r="CG8" s="3"/>
      <c r="CH8" s="3"/>
      <c r="CI8" s="3"/>
    </row>
    <row r="9" spans="1:87" ht="39" customHeight="1" thickBot="1">
      <c r="A9" s="10" t="s">
        <v>3</v>
      </c>
      <c r="B9" s="10" t="s">
        <v>4</v>
      </c>
      <c r="C9" s="10" t="s">
        <v>5</v>
      </c>
      <c r="D9" s="11" t="s">
        <v>0</v>
      </c>
      <c r="E9" s="47" t="s">
        <v>91</v>
      </c>
      <c r="F9" s="12" t="s">
        <v>93</v>
      </c>
      <c r="G9" s="12" t="s">
        <v>94</v>
      </c>
      <c r="H9" s="47" t="s">
        <v>92</v>
      </c>
      <c r="J9" s="103" t="s">
        <v>3</v>
      </c>
      <c r="K9" s="104" t="s">
        <v>4</v>
      </c>
      <c r="L9" s="104" t="s">
        <v>5</v>
      </c>
      <c r="M9" s="105" t="s">
        <v>0</v>
      </c>
      <c r="N9" s="106" t="s">
        <v>91</v>
      </c>
      <c r="O9" s="107" t="s">
        <v>93</v>
      </c>
      <c r="P9" s="107" t="s">
        <v>94</v>
      </c>
      <c r="Q9" s="108" t="s">
        <v>92</v>
      </c>
      <c r="T9" s="101" t="s">
        <v>3</v>
      </c>
      <c r="U9" s="144" t="s">
        <v>4</v>
      </c>
      <c r="V9" s="144" t="s">
        <v>5</v>
      </c>
      <c r="W9" s="145" t="s">
        <v>0</v>
      </c>
      <c r="X9" s="146" t="s">
        <v>91</v>
      </c>
      <c r="Y9" s="147" t="s">
        <v>93</v>
      </c>
      <c r="Z9" s="147" t="s">
        <v>94</v>
      </c>
      <c r="AA9" s="148" t="s">
        <v>92</v>
      </c>
      <c r="AD9" s="101" t="s">
        <v>3</v>
      </c>
      <c r="AE9" s="144" t="s">
        <v>4</v>
      </c>
      <c r="AF9" s="144" t="s">
        <v>5</v>
      </c>
      <c r="AG9" s="145" t="s">
        <v>0</v>
      </c>
      <c r="AH9" s="146" t="s">
        <v>91</v>
      </c>
      <c r="AI9" s="147" t="s">
        <v>93</v>
      </c>
      <c r="AJ9" s="147" t="s">
        <v>94</v>
      </c>
      <c r="AK9" s="148" t="s">
        <v>92</v>
      </c>
      <c r="AN9" s="101" t="s">
        <v>3</v>
      </c>
      <c r="AO9" s="144" t="s">
        <v>4</v>
      </c>
      <c r="AP9" s="144" t="s">
        <v>5</v>
      </c>
      <c r="AQ9" s="145" t="s">
        <v>0</v>
      </c>
      <c r="AR9" s="146" t="s">
        <v>91</v>
      </c>
      <c r="AS9" s="147" t="s">
        <v>93</v>
      </c>
      <c r="AT9" s="147" t="s">
        <v>94</v>
      </c>
      <c r="AU9" s="148" t="s">
        <v>92</v>
      </c>
      <c r="AX9" s="101" t="s">
        <v>3</v>
      </c>
      <c r="AY9" s="144" t="s">
        <v>4</v>
      </c>
      <c r="AZ9" s="144" t="s">
        <v>5</v>
      </c>
      <c r="BA9" s="145" t="s">
        <v>0</v>
      </c>
      <c r="BB9" s="146" t="s">
        <v>91</v>
      </c>
      <c r="BC9" s="147" t="s">
        <v>93</v>
      </c>
      <c r="BD9" s="147" t="s">
        <v>94</v>
      </c>
      <c r="BE9" s="148" t="s">
        <v>92</v>
      </c>
      <c r="BH9" s="101" t="s">
        <v>3</v>
      </c>
      <c r="BI9" s="144" t="s">
        <v>4</v>
      </c>
      <c r="BJ9" s="144" t="s">
        <v>5</v>
      </c>
      <c r="BK9" s="145" t="s">
        <v>0</v>
      </c>
      <c r="BL9" s="146" t="s">
        <v>91</v>
      </c>
      <c r="BM9" s="147" t="s">
        <v>93</v>
      </c>
      <c r="BN9" s="147" t="s">
        <v>94</v>
      </c>
      <c r="BO9" s="148" t="s">
        <v>92</v>
      </c>
      <c r="BR9" s="101" t="s">
        <v>3</v>
      </c>
      <c r="BS9" s="144" t="s">
        <v>4</v>
      </c>
      <c r="BT9" s="144" t="s">
        <v>5</v>
      </c>
      <c r="BU9" s="145" t="s">
        <v>0</v>
      </c>
      <c r="BV9" s="146" t="s">
        <v>91</v>
      </c>
      <c r="BW9" s="147" t="s">
        <v>93</v>
      </c>
      <c r="BX9" s="147" t="s">
        <v>94</v>
      </c>
      <c r="BY9" s="148" t="s">
        <v>92</v>
      </c>
      <c r="CB9" s="101" t="s">
        <v>3</v>
      </c>
      <c r="CC9" s="144" t="s">
        <v>4</v>
      </c>
      <c r="CD9" s="144" t="s">
        <v>5</v>
      </c>
      <c r="CE9" s="145" t="s">
        <v>0</v>
      </c>
      <c r="CF9" s="146" t="s">
        <v>91</v>
      </c>
      <c r="CG9" s="147" t="s">
        <v>93</v>
      </c>
      <c r="CH9" s="147" t="s">
        <v>94</v>
      </c>
      <c r="CI9" s="148" t="s">
        <v>92</v>
      </c>
    </row>
    <row r="10" spans="1:87" ht="27" customHeight="1" thickBot="1">
      <c r="A10" s="30" t="s">
        <v>6</v>
      </c>
      <c r="B10" s="22"/>
      <c r="C10" s="22"/>
      <c r="D10" s="23" t="s">
        <v>7</v>
      </c>
      <c r="E10" s="2">
        <f>E11+E13+E17</f>
        <v>114300</v>
      </c>
      <c r="F10" s="2"/>
      <c r="G10" s="2"/>
      <c r="H10" s="2">
        <f>H11+H13+H17</f>
        <v>114300</v>
      </c>
      <c r="J10" s="109" t="s">
        <v>6</v>
      </c>
      <c r="K10" s="22"/>
      <c r="L10" s="22"/>
      <c r="M10" s="23" t="s">
        <v>7</v>
      </c>
      <c r="N10" s="2">
        <f>SUM(H10)</f>
        <v>114300</v>
      </c>
      <c r="O10" s="2">
        <f>SUM(O11,O13,O17)</f>
        <v>0</v>
      </c>
      <c r="P10" s="2">
        <f>SUM(P11,P13,P17)</f>
        <v>0</v>
      </c>
      <c r="Q10" s="110">
        <f>Q11+Q13+Q17</f>
        <v>114300</v>
      </c>
      <c r="T10" s="77" t="s">
        <v>6</v>
      </c>
      <c r="U10" s="78"/>
      <c r="V10" s="78"/>
      <c r="W10" s="199" t="s">
        <v>7</v>
      </c>
      <c r="X10" s="80">
        <f>SUM(X11,X15,X17)</f>
        <v>61800</v>
      </c>
      <c r="Y10" s="80"/>
      <c r="Z10" s="80"/>
      <c r="AA10" s="81">
        <f>SUM(AA11,AA15,AA17)</f>
        <v>61800</v>
      </c>
      <c r="AD10" s="77" t="s">
        <v>6</v>
      </c>
      <c r="AE10" s="78"/>
      <c r="AF10" s="78"/>
      <c r="AG10" s="79" t="s">
        <v>7</v>
      </c>
      <c r="AH10" s="80">
        <f>SUM(AA10)</f>
        <v>61800</v>
      </c>
      <c r="AI10" s="80">
        <f>SUM(AI11,AI13,AI17)</f>
        <v>0</v>
      </c>
      <c r="AJ10" s="80">
        <f>SUM(AJ11,AJ13,AJ17)</f>
        <v>0</v>
      </c>
      <c r="AK10" s="81">
        <f>AK11+AK13+AK17</f>
        <v>55800</v>
      </c>
      <c r="AN10" s="77" t="s">
        <v>6</v>
      </c>
      <c r="AO10" s="78"/>
      <c r="AP10" s="78"/>
      <c r="AQ10" s="79" t="s">
        <v>7</v>
      </c>
      <c r="AR10" s="80">
        <f>SUM(AK10)</f>
        <v>55800</v>
      </c>
      <c r="AS10" s="80">
        <f>SUM(AS11,AS13,AS17)</f>
        <v>0</v>
      </c>
      <c r="AT10" s="80">
        <f>SUM(AT11,AT13,AT17)</f>
        <v>0</v>
      </c>
      <c r="AU10" s="81">
        <f>AU11+AU13+AU17</f>
        <v>55800</v>
      </c>
      <c r="AX10" s="77" t="s">
        <v>6</v>
      </c>
      <c r="AY10" s="78"/>
      <c r="AZ10" s="78"/>
      <c r="BA10" s="79" t="s">
        <v>7</v>
      </c>
      <c r="BB10" s="80">
        <f>SUM(AU10)</f>
        <v>55800</v>
      </c>
      <c r="BC10" s="80">
        <f>SUM(BC11,BC13,BC17)</f>
        <v>0</v>
      </c>
      <c r="BD10" s="80">
        <f>SUM(BD11,BD13,BD17)</f>
        <v>0</v>
      </c>
      <c r="BE10" s="81">
        <f>BE11+BE13+BE17</f>
        <v>55800</v>
      </c>
      <c r="BH10" s="77" t="s">
        <v>6</v>
      </c>
      <c r="BI10" s="78"/>
      <c r="BJ10" s="78"/>
      <c r="BK10" s="79" t="s">
        <v>7</v>
      </c>
      <c r="BL10" s="80">
        <f>SUM(BE10)</f>
        <v>55800</v>
      </c>
      <c r="BM10" s="80">
        <f>SUM(BM11,BM13,BM17)</f>
        <v>0</v>
      </c>
      <c r="BN10" s="80">
        <f>SUM(BN11,BN13,BN17)</f>
        <v>0</v>
      </c>
      <c r="BO10" s="81">
        <f>BO11+BO13+BO17</f>
        <v>55800</v>
      </c>
      <c r="BR10" s="77" t="s">
        <v>6</v>
      </c>
      <c r="BS10" s="78"/>
      <c r="BT10" s="78"/>
      <c r="BU10" s="79" t="s">
        <v>7</v>
      </c>
      <c r="BV10" s="80">
        <f>SUM(BO10)</f>
        <v>55800</v>
      </c>
      <c r="BW10" s="80">
        <f>SUM(BW11,BW13,BW17)</f>
        <v>0</v>
      </c>
      <c r="BX10" s="80">
        <f>SUM(BX11,BX13,BX17)</f>
        <v>0</v>
      </c>
      <c r="BY10" s="81">
        <f>BY11+BY13+BY17</f>
        <v>55800</v>
      </c>
      <c r="CB10" s="77" t="s">
        <v>6</v>
      </c>
      <c r="CC10" s="78"/>
      <c r="CD10" s="78"/>
      <c r="CE10" s="79" t="s">
        <v>7</v>
      </c>
      <c r="CF10" s="80">
        <f>SUM(BY10)</f>
        <v>55800</v>
      </c>
      <c r="CG10" s="80">
        <f>SUM(CG11,CG13,CG17)</f>
        <v>0</v>
      </c>
      <c r="CH10" s="80">
        <f>SUM(CH11,CH13,CH17)</f>
        <v>0</v>
      </c>
      <c r="CI10" s="81">
        <f>CI11+CI13+CI17</f>
        <v>55800</v>
      </c>
    </row>
    <row r="11" spans="1:87" ht="46.5" customHeight="1">
      <c r="A11" s="13"/>
      <c r="B11" s="14" t="s">
        <v>8</v>
      </c>
      <c r="C11" s="48"/>
      <c r="D11" s="49" t="s">
        <v>70</v>
      </c>
      <c r="E11" s="50">
        <f>SUM(E12)</f>
        <v>99000</v>
      </c>
      <c r="F11" s="50"/>
      <c r="G11" s="50"/>
      <c r="H11" s="50">
        <f>SUM(H12)</f>
        <v>99000</v>
      </c>
      <c r="J11" s="111"/>
      <c r="K11" s="46" t="s">
        <v>8</v>
      </c>
      <c r="L11" s="29"/>
      <c r="M11" s="32" t="s">
        <v>70</v>
      </c>
      <c r="N11" s="71">
        <f aca="true" t="shared" si="0" ref="N11:N104">SUM(H11)</f>
        <v>99000</v>
      </c>
      <c r="O11" s="1">
        <f>SUM(O12)</f>
        <v>0</v>
      </c>
      <c r="P11" s="1">
        <f>SUM(P12)</f>
        <v>0</v>
      </c>
      <c r="Q11" s="138">
        <f>SUM(Q12)</f>
        <v>99000</v>
      </c>
      <c r="T11" s="111"/>
      <c r="U11" s="137" t="s">
        <v>8</v>
      </c>
      <c r="V11" s="122"/>
      <c r="W11" s="196" t="s">
        <v>70</v>
      </c>
      <c r="X11" s="124">
        <f>SUM(X12)</f>
        <v>53800</v>
      </c>
      <c r="Y11" s="125"/>
      <c r="Z11" s="125"/>
      <c r="AA11" s="126">
        <f>SUM(AA12)</f>
        <v>53800</v>
      </c>
      <c r="AD11" s="111"/>
      <c r="AE11" s="137" t="s">
        <v>8</v>
      </c>
      <c r="AF11" s="122"/>
      <c r="AG11" s="123" t="s">
        <v>70</v>
      </c>
      <c r="AH11" s="124">
        <f aca="true" t="shared" si="1" ref="AH11:AH104">SUM(AA11)</f>
        <v>53800</v>
      </c>
      <c r="AI11" s="125">
        <f>SUM(AI12)</f>
        <v>0</v>
      </c>
      <c r="AJ11" s="125">
        <f>SUM(AJ12)</f>
        <v>0</v>
      </c>
      <c r="AK11" s="126">
        <f>SUM(AK12)</f>
        <v>53800</v>
      </c>
      <c r="AN11" s="111"/>
      <c r="AO11" s="137" t="s">
        <v>8</v>
      </c>
      <c r="AP11" s="122"/>
      <c r="AQ11" s="123" t="s">
        <v>70</v>
      </c>
      <c r="AR11" s="124">
        <f aca="true" t="shared" si="2" ref="AR11:AR104">SUM(AK11)</f>
        <v>53800</v>
      </c>
      <c r="AS11" s="125">
        <f>SUM(AS12)</f>
        <v>0</v>
      </c>
      <c r="AT11" s="125">
        <f>SUM(AT12)</f>
        <v>0</v>
      </c>
      <c r="AU11" s="126">
        <f>SUM(AU12)</f>
        <v>53800</v>
      </c>
      <c r="AX11" s="111"/>
      <c r="AY11" s="137" t="s">
        <v>8</v>
      </c>
      <c r="AZ11" s="122"/>
      <c r="BA11" s="123" t="s">
        <v>70</v>
      </c>
      <c r="BB11" s="124">
        <f aca="true" t="shared" si="3" ref="BB11:BB104">SUM(AU11)</f>
        <v>53800</v>
      </c>
      <c r="BC11" s="125">
        <f>SUM(BC12)</f>
        <v>0</v>
      </c>
      <c r="BD11" s="125">
        <f>SUM(BD12)</f>
        <v>0</v>
      </c>
      <c r="BE11" s="126">
        <f>SUM(BE12)</f>
        <v>53800</v>
      </c>
      <c r="BH11" s="111"/>
      <c r="BI11" s="137" t="s">
        <v>8</v>
      </c>
      <c r="BJ11" s="122"/>
      <c r="BK11" s="123" t="s">
        <v>70</v>
      </c>
      <c r="BL11" s="124">
        <f aca="true" t="shared" si="4" ref="BL11:BL104">SUM(BE11)</f>
        <v>53800</v>
      </c>
      <c r="BM11" s="125">
        <f>SUM(BM12)</f>
        <v>0</v>
      </c>
      <c r="BN11" s="125">
        <f>SUM(BN12)</f>
        <v>0</v>
      </c>
      <c r="BO11" s="126">
        <f>SUM(BO12)</f>
        <v>53800</v>
      </c>
      <c r="BR11" s="111"/>
      <c r="BS11" s="137" t="s">
        <v>8</v>
      </c>
      <c r="BT11" s="122"/>
      <c r="BU11" s="123" t="s">
        <v>70</v>
      </c>
      <c r="BV11" s="124">
        <f aca="true" t="shared" si="5" ref="BV11:BV104">SUM(BO11)</f>
        <v>53800</v>
      </c>
      <c r="BW11" s="125">
        <f>SUM(BW12)</f>
        <v>0</v>
      </c>
      <c r="BX11" s="125">
        <f>SUM(BX12)</f>
        <v>0</v>
      </c>
      <c r="BY11" s="126">
        <f>SUM(BY12)</f>
        <v>53800</v>
      </c>
      <c r="CB11" s="111"/>
      <c r="CC11" s="137" t="s">
        <v>8</v>
      </c>
      <c r="CD11" s="122"/>
      <c r="CE11" s="123" t="s">
        <v>70</v>
      </c>
      <c r="CF11" s="124">
        <f aca="true" t="shared" si="6" ref="CF11:CF104">SUM(BY11)</f>
        <v>53800</v>
      </c>
      <c r="CG11" s="125">
        <f>SUM(CG12)</f>
        <v>0</v>
      </c>
      <c r="CH11" s="125">
        <f>SUM(CH12)</f>
        <v>0</v>
      </c>
      <c r="CI11" s="126">
        <f>SUM(CI12)</f>
        <v>53800</v>
      </c>
    </row>
    <row r="12" spans="1:87" ht="71.25" customHeight="1">
      <c r="A12" s="13"/>
      <c r="B12" s="15"/>
      <c r="C12" s="51">
        <v>2110</v>
      </c>
      <c r="D12" s="52" t="s">
        <v>63</v>
      </c>
      <c r="E12" s="53">
        <v>99000</v>
      </c>
      <c r="F12" s="53"/>
      <c r="G12" s="53"/>
      <c r="H12" s="53">
        <v>99000</v>
      </c>
      <c r="J12" s="111"/>
      <c r="K12" s="15"/>
      <c r="L12" s="15">
        <v>2110</v>
      </c>
      <c r="M12" s="16" t="s">
        <v>63</v>
      </c>
      <c r="N12" s="86">
        <f t="shared" si="0"/>
        <v>99000</v>
      </c>
      <c r="O12" s="17"/>
      <c r="P12" s="17"/>
      <c r="Q12" s="116">
        <f>SUM(N12,O12)-P12</f>
        <v>99000</v>
      </c>
      <c r="T12" s="111"/>
      <c r="U12" s="15"/>
      <c r="V12" s="15">
        <v>2110</v>
      </c>
      <c r="W12" s="197" t="s">
        <v>63</v>
      </c>
      <c r="X12" s="86">
        <v>53800</v>
      </c>
      <c r="Y12" s="17"/>
      <c r="Z12" s="17"/>
      <c r="AA12" s="116">
        <f>SUM(X12,Y12)-Z12</f>
        <v>53800</v>
      </c>
      <c r="AD12" s="111"/>
      <c r="AE12" s="15"/>
      <c r="AF12" s="15">
        <v>2110</v>
      </c>
      <c r="AG12" s="16" t="s">
        <v>63</v>
      </c>
      <c r="AH12" s="86">
        <f t="shared" si="1"/>
        <v>53800</v>
      </c>
      <c r="AI12" s="17"/>
      <c r="AJ12" s="17"/>
      <c r="AK12" s="116">
        <f>SUM(AH12,AI12)-AJ12</f>
        <v>53800</v>
      </c>
      <c r="AN12" s="111"/>
      <c r="AO12" s="15"/>
      <c r="AP12" s="15">
        <v>2110</v>
      </c>
      <c r="AQ12" s="16" t="s">
        <v>63</v>
      </c>
      <c r="AR12" s="86">
        <f t="shared" si="2"/>
        <v>53800</v>
      </c>
      <c r="AS12" s="17"/>
      <c r="AT12" s="17"/>
      <c r="AU12" s="116">
        <f>SUM(AR12,AS12)-AT12</f>
        <v>53800</v>
      </c>
      <c r="AX12" s="111"/>
      <c r="AY12" s="15"/>
      <c r="AZ12" s="15">
        <v>2110</v>
      </c>
      <c r="BA12" s="16" t="s">
        <v>63</v>
      </c>
      <c r="BB12" s="86">
        <f t="shared" si="3"/>
        <v>53800</v>
      </c>
      <c r="BC12" s="17"/>
      <c r="BD12" s="17"/>
      <c r="BE12" s="116">
        <f>SUM(BB12,BC12)-BD12</f>
        <v>53800</v>
      </c>
      <c r="BH12" s="111"/>
      <c r="BI12" s="15"/>
      <c r="BJ12" s="15">
        <v>2110</v>
      </c>
      <c r="BK12" s="16" t="s">
        <v>63</v>
      </c>
      <c r="BL12" s="86">
        <f t="shared" si="4"/>
        <v>53800</v>
      </c>
      <c r="BM12" s="17"/>
      <c r="BN12" s="17"/>
      <c r="BO12" s="116">
        <f>SUM(BL12,BM12)-BN12</f>
        <v>53800</v>
      </c>
      <c r="BR12" s="111"/>
      <c r="BS12" s="15"/>
      <c r="BT12" s="15">
        <v>2110</v>
      </c>
      <c r="BU12" s="16" t="s">
        <v>63</v>
      </c>
      <c r="BV12" s="86">
        <f t="shared" si="5"/>
        <v>53800</v>
      </c>
      <c r="BW12" s="17"/>
      <c r="BX12" s="17"/>
      <c r="BY12" s="116">
        <f>SUM(BV12,BW12)-BX12</f>
        <v>53800</v>
      </c>
      <c r="CB12" s="111"/>
      <c r="CC12" s="15"/>
      <c r="CD12" s="15">
        <v>2110</v>
      </c>
      <c r="CE12" s="16" t="s">
        <v>63</v>
      </c>
      <c r="CF12" s="86">
        <f t="shared" si="6"/>
        <v>53800</v>
      </c>
      <c r="CG12" s="17"/>
      <c r="CH12" s="17"/>
      <c r="CI12" s="116">
        <f>SUM(CF12,CG12)-CH12</f>
        <v>53800</v>
      </c>
    </row>
    <row r="13" spans="1:87" ht="28.5" customHeight="1" hidden="1">
      <c r="A13" s="13"/>
      <c r="B13" s="14" t="s">
        <v>61</v>
      </c>
      <c r="C13" s="51"/>
      <c r="D13" s="52" t="s">
        <v>69</v>
      </c>
      <c r="E13" s="53">
        <f>SUM(E14:E14)</f>
        <v>300</v>
      </c>
      <c r="F13" s="53"/>
      <c r="G13" s="53"/>
      <c r="H13" s="53">
        <f>SUM(H14:H14)</f>
        <v>300</v>
      </c>
      <c r="J13" s="111"/>
      <c r="K13" s="46" t="s">
        <v>61</v>
      </c>
      <c r="L13" s="29"/>
      <c r="M13" s="32" t="s">
        <v>69</v>
      </c>
      <c r="N13" s="71">
        <f t="shared" si="0"/>
        <v>300</v>
      </c>
      <c r="O13" s="1">
        <f>SUM(O14)</f>
        <v>0</v>
      </c>
      <c r="P13" s="1">
        <f>SUM(P14)</f>
        <v>0</v>
      </c>
      <c r="Q13" s="138">
        <f>SUM(Q14:Q14)</f>
        <v>300</v>
      </c>
      <c r="T13" s="111"/>
      <c r="U13" s="46" t="s">
        <v>61</v>
      </c>
      <c r="V13" s="29"/>
      <c r="W13" s="198" t="s">
        <v>69</v>
      </c>
      <c r="X13" s="71"/>
      <c r="Y13" s="1"/>
      <c r="Z13" s="1"/>
      <c r="AA13" s="138">
        <f>SUM(AA14:AA14)</f>
        <v>0</v>
      </c>
      <c r="AD13" s="111"/>
      <c r="AE13" s="46" t="s">
        <v>61</v>
      </c>
      <c r="AF13" s="29"/>
      <c r="AG13" s="32" t="s">
        <v>69</v>
      </c>
      <c r="AH13" s="71">
        <f t="shared" si="1"/>
        <v>0</v>
      </c>
      <c r="AI13" s="1">
        <f>SUM(AI14)</f>
        <v>0</v>
      </c>
      <c r="AJ13" s="1">
        <f>SUM(AJ14)</f>
        <v>0</v>
      </c>
      <c r="AK13" s="138">
        <f>SUM(AK14:AK14)</f>
        <v>0</v>
      </c>
      <c r="AN13" s="111"/>
      <c r="AO13" s="46" t="s">
        <v>61</v>
      </c>
      <c r="AP13" s="29"/>
      <c r="AQ13" s="32" t="s">
        <v>69</v>
      </c>
      <c r="AR13" s="71">
        <f t="shared" si="2"/>
        <v>0</v>
      </c>
      <c r="AS13" s="1">
        <f>SUM(AS14)</f>
        <v>0</v>
      </c>
      <c r="AT13" s="1">
        <f>SUM(AT14)</f>
        <v>0</v>
      </c>
      <c r="AU13" s="138">
        <f>SUM(AU14:AU14)</f>
        <v>0</v>
      </c>
      <c r="AX13" s="111"/>
      <c r="AY13" s="46" t="s">
        <v>61</v>
      </c>
      <c r="AZ13" s="29"/>
      <c r="BA13" s="32" t="s">
        <v>69</v>
      </c>
      <c r="BB13" s="71">
        <f t="shared" si="3"/>
        <v>0</v>
      </c>
      <c r="BC13" s="1">
        <f>SUM(BC14)</f>
        <v>0</v>
      </c>
      <c r="BD13" s="1">
        <f>SUM(BD14)</f>
        <v>0</v>
      </c>
      <c r="BE13" s="138">
        <f>SUM(BE14:BE14)</f>
        <v>0</v>
      </c>
      <c r="BH13" s="111"/>
      <c r="BI13" s="46" t="s">
        <v>61</v>
      </c>
      <c r="BJ13" s="29"/>
      <c r="BK13" s="32" t="s">
        <v>69</v>
      </c>
      <c r="BL13" s="71">
        <f t="shared" si="4"/>
        <v>0</v>
      </c>
      <c r="BM13" s="1">
        <f>SUM(BM14)</f>
        <v>0</v>
      </c>
      <c r="BN13" s="1">
        <f>SUM(BN14)</f>
        <v>0</v>
      </c>
      <c r="BO13" s="138">
        <f>SUM(BO14:BO14)</f>
        <v>0</v>
      </c>
      <c r="BR13" s="111"/>
      <c r="BS13" s="46" t="s">
        <v>61</v>
      </c>
      <c r="BT13" s="29"/>
      <c r="BU13" s="32" t="s">
        <v>69</v>
      </c>
      <c r="BV13" s="71">
        <f t="shared" si="5"/>
        <v>0</v>
      </c>
      <c r="BW13" s="1">
        <f>SUM(BW14)</f>
        <v>0</v>
      </c>
      <c r="BX13" s="1">
        <f>SUM(BX14)</f>
        <v>0</v>
      </c>
      <c r="BY13" s="138">
        <f>SUM(BY14:BY14)</f>
        <v>0</v>
      </c>
      <c r="CB13" s="111"/>
      <c r="CC13" s="46" t="s">
        <v>61</v>
      </c>
      <c r="CD13" s="29"/>
      <c r="CE13" s="32" t="s">
        <v>69</v>
      </c>
      <c r="CF13" s="71">
        <f t="shared" si="6"/>
        <v>0</v>
      </c>
      <c r="CG13" s="1">
        <f>SUM(CG14)</f>
        <v>0</v>
      </c>
      <c r="CH13" s="1">
        <f>SUM(CH14)</f>
        <v>0</v>
      </c>
      <c r="CI13" s="138">
        <f>SUM(CI14:CI14)</f>
        <v>0</v>
      </c>
    </row>
    <row r="14" spans="1:87" ht="53.25" customHeight="1" hidden="1">
      <c r="A14" s="13"/>
      <c r="B14" s="15"/>
      <c r="C14" s="51">
        <v>2360</v>
      </c>
      <c r="D14" s="52" t="s">
        <v>90</v>
      </c>
      <c r="E14" s="53">
        <v>300</v>
      </c>
      <c r="F14" s="53"/>
      <c r="G14" s="53"/>
      <c r="H14" s="53">
        <f>SUM(E14,F14)-G14</f>
        <v>300</v>
      </c>
      <c r="J14" s="111"/>
      <c r="K14" s="15"/>
      <c r="L14" s="15">
        <v>2360</v>
      </c>
      <c r="M14" s="16" t="s">
        <v>90</v>
      </c>
      <c r="N14" s="86">
        <f t="shared" si="0"/>
        <v>300</v>
      </c>
      <c r="O14" s="17"/>
      <c r="P14" s="17"/>
      <c r="Q14" s="116">
        <f>SUM(N14,O14)-P14</f>
        <v>300</v>
      </c>
      <c r="T14" s="111"/>
      <c r="U14" s="15"/>
      <c r="V14" s="15">
        <v>2360</v>
      </c>
      <c r="W14" s="197" t="s">
        <v>90</v>
      </c>
      <c r="X14" s="86"/>
      <c r="Y14" s="17"/>
      <c r="Z14" s="17"/>
      <c r="AA14" s="116">
        <f>SUM(X14,Y14)-Z14</f>
        <v>0</v>
      </c>
      <c r="AD14" s="111"/>
      <c r="AE14" s="15"/>
      <c r="AF14" s="15">
        <v>2360</v>
      </c>
      <c r="AG14" s="16" t="s">
        <v>90</v>
      </c>
      <c r="AH14" s="86">
        <f t="shared" si="1"/>
        <v>0</v>
      </c>
      <c r="AI14" s="17"/>
      <c r="AJ14" s="17"/>
      <c r="AK14" s="116">
        <f>SUM(AH14,AI14)-AJ14</f>
        <v>0</v>
      </c>
      <c r="AN14" s="111"/>
      <c r="AO14" s="15"/>
      <c r="AP14" s="15">
        <v>2360</v>
      </c>
      <c r="AQ14" s="16" t="s">
        <v>90</v>
      </c>
      <c r="AR14" s="86">
        <f t="shared" si="2"/>
        <v>0</v>
      </c>
      <c r="AS14" s="17"/>
      <c r="AT14" s="17"/>
      <c r="AU14" s="116">
        <f>SUM(AR14,AS14)-AT14</f>
        <v>0</v>
      </c>
      <c r="AX14" s="111"/>
      <c r="AY14" s="15"/>
      <c r="AZ14" s="15">
        <v>2360</v>
      </c>
      <c r="BA14" s="16" t="s">
        <v>90</v>
      </c>
      <c r="BB14" s="86">
        <f t="shared" si="3"/>
        <v>0</v>
      </c>
      <c r="BC14" s="17"/>
      <c r="BD14" s="17"/>
      <c r="BE14" s="116">
        <f>SUM(BB14,BC14)-BD14</f>
        <v>0</v>
      </c>
      <c r="BH14" s="111"/>
      <c r="BI14" s="15"/>
      <c r="BJ14" s="15">
        <v>2360</v>
      </c>
      <c r="BK14" s="16" t="s">
        <v>90</v>
      </c>
      <c r="BL14" s="86">
        <f t="shared" si="4"/>
        <v>0</v>
      </c>
      <c r="BM14" s="17"/>
      <c r="BN14" s="17"/>
      <c r="BO14" s="116">
        <f>SUM(BL14,BM14)-BN14</f>
        <v>0</v>
      </c>
      <c r="BR14" s="111"/>
      <c r="BS14" s="15"/>
      <c r="BT14" s="15">
        <v>2360</v>
      </c>
      <c r="BU14" s="16" t="s">
        <v>90</v>
      </c>
      <c r="BV14" s="86">
        <f t="shared" si="5"/>
        <v>0</v>
      </c>
      <c r="BW14" s="17"/>
      <c r="BX14" s="17"/>
      <c r="BY14" s="116">
        <f>SUM(BV14,BW14)-BX14</f>
        <v>0</v>
      </c>
      <c r="CB14" s="111"/>
      <c r="CC14" s="15"/>
      <c r="CD14" s="15">
        <v>2360</v>
      </c>
      <c r="CE14" s="16" t="s">
        <v>90</v>
      </c>
      <c r="CF14" s="86">
        <f t="shared" si="6"/>
        <v>0</v>
      </c>
      <c r="CG14" s="17"/>
      <c r="CH14" s="17"/>
      <c r="CI14" s="116">
        <f>SUM(CF14,CG14)-CH14</f>
        <v>0</v>
      </c>
    </row>
    <row r="15" spans="1:87" ht="27.75" customHeight="1">
      <c r="A15" s="13"/>
      <c r="B15" s="14" t="s">
        <v>71</v>
      </c>
      <c r="C15" s="51"/>
      <c r="D15" s="52" t="s">
        <v>72</v>
      </c>
      <c r="E15" s="53">
        <f>E16</f>
        <v>15000</v>
      </c>
      <c r="F15" s="53"/>
      <c r="G15" s="53"/>
      <c r="H15" s="53">
        <f>H16</f>
        <v>15000</v>
      </c>
      <c r="J15" s="111"/>
      <c r="K15" s="46" t="s">
        <v>71</v>
      </c>
      <c r="L15" s="29"/>
      <c r="M15" s="32" t="s">
        <v>72</v>
      </c>
      <c r="N15" s="71">
        <f>SUM(H15)</f>
        <v>15000</v>
      </c>
      <c r="O15" s="1">
        <f>SUM(O16)</f>
        <v>0</v>
      </c>
      <c r="P15" s="1">
        <f>SUM(P16)</f>
        <v>0</v>
      </c>
      <c r="Q15" s="138">
        <f>Q16</f>
        <v>15000</v>
      </c>
      <c r="T15" s="111"/>
      <c r="U15" s="46" t="s">
        <v>71</v>
      </c>
      <c r="V15" s="29"/>
      <c r="W15" s="198" t="s">
        <v>72</v>
      </c>
      <c r="X15" s="71">
        <f>SUM(X16)</f>
        <v>6000</v>
      </c>
      <c r="Y15" s="71"/>
      <c r="Z15" s="1"/>
      <c r="AA15" s="138">
        <f>AA16</f>
        <v>6000</v>
      </c>
      <c r="AD15" s="111"/>
      <c r="AE15" s="46" t="s">
        <v>71</v>
      </c>
      <c r="AF15" s="29"/>
      <c r="AG15" s="32" t="s">
        <v>72</v>
      </c>
      <c r="AH15" s="71">
        <f>SUM(AA15)</f>
        <v>6000</v>
      </c>
      <c r="AI15" s="1">
        <f>SUM(Y16)</f>
        <v>0</v>
      </c>
      <c r="AJ15" s="1">
        <f>SUM(Z16)</f>
        <v>0</v>
      </c>
      <c r="AK15" s="138">
        <f>AK16</f>
        <v>6000</v>
      </c>
      <c r="AN15" s="111"/>
      <c r="AO15" s="46" t="s">
        <v>71</v>
      </c>
      <c r="AP15" s="29"/>
      <c r="AQ15" s="32" t="s">
        <v>72</v>
      </c>
      <c r="AR15" s="71">
        <f>SUM(AK15)</f>
        <v>6000</v>
      </c>
      <c r="AS15" s="1">
        <f>SUM(AI16)</f>
        <v>0</v>
      </c>
      <c r="AT15" s="1">
        <f>SUM(AJ16)</f>
        <v>0</v>
      </c>
      <c r="AU15" s="138">
        <f>AU16</f>
        <v>6000</v>
      </c>
      <c r="AX15" s="111"/>
      <c r="AY15" s="46" t="s">
        <v>71</v>
      </c>
      <c r="AZ15" s="29"/>
      <c r="BA15" s="32" t="s">
        <v>72</v>
      </c>
      <c r="BB15" s="71">
        <f>SUM(AU15)</f>
        <v>6000</v>
      </c>
      <c r="BC15" s="1">
        <f>SUM(AS16)</f>
        <v>0</v>
      </c>
      <c r="BD15" s="1">
        <f>SUM(AT16)</f>
        <v>0</v>
      </c>
      <c r="BE15" s="138">
        <f>BE16</f>
        <v>6000</v>
      </c>
      <c r="BH15" s="111"/>
      <c r="BI15" s="46" t="s">
        <v>71</v>
      </c>
      <c r="BJ15" s="29"/>
      <c r="BK15" s="32" t="s">
        <v>72</v>
      </c>
      <c r="BL15" s="71">
        <f>SUM(BE15)</f>
        <v>6000</v>
      </c>
      <c r="BM15" s="1">
        <f>SUM(BC16)</f>
        <v>0</v>
      </c>
      <c r="BN15" s="1">
        <f>SUM(BD16)</f>
        <v>0</v>
      </c>
      <c r="BO15" s="138">
        <f>BO16</f>
        <v>6000</v>
      </c>
      <c r="BR15" s="111"/>
      <c r="BS15" s="46" t="s">
        <v>71</v>
      </c>
      <c r="BT15" s="29"/>
      <c r="BU15" s="32" t="s">
        <v>72</v>
      </c>
      <c r="BV15" s="71">
        <f>SUM(BO15)</f>
        <v>6000</v>
      </c>
      <c r="BW15" s="1">
        <f>SUM(BM16)</f>
        <v>0</v>
      </c>
      <c r="BX15" s="1">
        <f>SUM(BN16)</f>
        <v>0</v>
      </c>
      <c r="BY15" s="138">
        <f>BY16</f>
        <v>6000</v>
      </c>
      <c r="CB15" s="111"/>
      <c r="CC15" s="46" t="s">
        <v>71</v>
      </c>
      <c r="CD15" s="29"/>
      <c r="CE15" s="32" t="s">
        <v>72</v>
      </c>
      <c r="CF15" s="71">
        <f>SUM(BY15)</f>
        <v>6000</v>
      </c>
      <c r="CG15" s="1">
        <f>SUM(BW16)</f>
        <v>0</v>
      </c>
      <c r="CH15" s="1">
        <f>SUM(BX16)</f>
        <v>0</v>
      </c>
      <c r="CI15" s="138">
        <f>CI16</f>
        <v>6000</v>
      </c>
    </row>
    <row r="16" spans="1:87" ht="51.75" customHeight="1">
      <c r="A16" s="13"/>
      <c r="B16" s="15"/>
      <c r="C16" s="54">
        <v>2120</v>
      </c>
      <c r="D16" s="55" t="s">
        <v>24</v>
      </c>
      <c r="E16" s="56">
        <v>15000</v>
      </c>
      <c r="F16" s="56"/>
      <c r="G16" s="56"/>
      <c r="H16" s="56">
        <f>SUM(E16,F16)-G16</f>
        <v>15000</v>
      </c>
      <c r="J16" s="111"/>
      <c r="K16" s="15"/>
      <c r="L16" s="15">
        <v>2120</v>
      </c>
      <c r="M16" s="16" t="s">
        <v>24</v>
      </c>
      <c r="N16" s="86">
        <f>SUM(H16)</f>
        <v>15000</v>
      </c>
      <c r="O16" s="17"/>
      <c r="P16" s="17"/>
      <c r="Q16" s="116">
        <f>SUM(N16,O16)-P16</f>
        <v>15000</v>
      </c>
      <c r="T16" s="111"/>
      <c r="U16" s="15"/>
      <c r="V16" s="15">
        <v>2120</v>
      </c>
      <c r="W16" s="197" t="s">
        <v>142</v>
      </c>
      <c r="X16" s="86">
        <v>6000</v>
      </c>
      <c r="Y16" s="17"/>
      <c r="Z16" s="17"/>
      <c r="AA16" s="116">
        <f>SUM(X16,Y16)-Z16</f>
        <v>6000</v>
      </c>
      <c r="AD16" s="111"/>
      <c r="AE16" s="15"/>
      <c r="AF16" s="15">
        <v>2120</v>
      </c>
      <c r="AG16" s="16" t="s">
        <v>24</v>
      </c>
      <c r="AH16" s="86">
        <f>SUM(AA16)</f>
        <v>6000</v>
      </c>
      <c r="AI16" s="17"/>
      <c r="AJ16" s="17"/>
      <c r="AK16" s="116">
        <f>SUM(AH16,AI16)-AJ16</f>
        <v>6000</v>
      </c>
      <c r="AN16" s="111"/>
      <c r="AO16" s="15"/>
      <c r="AP16" s="15">
        <v>2120</v>
      </c>
      <c r="AQ16" s="16" t="s">
        <v>24</v>
      </c>
      <c r="AR16" s="86">
        <f>SUM(AK16)</f>
        <v>6000</v>
      </c>
      <c r="AS16" s="17"/>
      <c r="AT16" s="17"/>
      <c r="AU16" s="116">
        <f>SUM(AR16,AS16)-AT16</f>
        <v>6000</v>
      </c>
      <c r="AX16" s="111"/>
      <c r="AY16" s="15"/>
      <c r="AZ16" s="15">
        <v>2120</v>
      </c>
      <c r="BA16" s="16" t="s">
        <v>24</v>
      </c>
      <c r="BB16" s="86">
        <f>SUM(AU16)</f>
        <v>6000</v>
      </c>
      <c r="BC16" s="17"/>
      <c r="BD16" s="17"/>
      <c r="BE16" s="116">
        <f>SUM(BB16,BC16)-BD16</f>
        <v>6000</v>
      </c>
      <c r="BH16" s="111"/>
      <c r="BI16" s="15"/>
      <c r="BJ16" s="15">
        <v>2120</v>
      </c>
      <c r="BK16" s="16" t="s">
        <v>24</v>
      </c>
      <c r="BL16" s="86">
        <f>SUM(BE16)</f>
        <v>6000</v>
      </c>
      <c r="BM16" s="17"/>
      <c r="BN16" s="17"/>
      <c r="BO16" s="116">
        <f>SUM(BL16,BM16)-BN16</f>
        <v>6000</v>
      </c>
      <c r="BR16" s="111"/>
      <c r="BS16" s="15"/>
      <c r="BT16" s="15">
        <v>2120</v>
      </c>
      <c r="BU16" s="16" t="s">
        <v>24</v>
      </c>
      <c r="BV16" s="86">
        <f>SUM(BO16)</f>
        <v>6000</v>
      </c>
      <c r="BW16" s="17"/>
      <c r="BX16" s="17"/>
      <c r="BY16" s="116">
        <f>SUM(BV16,BW16)-BX16</f>
        <v>6000</v>
      </c>
      <c r="CB16" s="111"/>
      <c r="CC16" s="15"/>
      <c r="CD16" s="15">
        <v>2120</v>
      </c>
      <c r="CE16" s="16" t="s">
        <v>24</v>
      </c>
      <c r="CF16" s="86">
        <f>SUM(BY16)</f>
        <v>6000</v>
      </c>
      <c r="CG16" s="17"/>
      <c r="CH16" s="17"/>
      <c r="CI16" s="116">
        <f>SUM(CF16,CG16)-CH16</f>
        <v>6000</v>
      </c>
    </row>
    <row r="17" spans="1:87" ht="27.75" customHeight="1">
      <c r="A17" s="13"/>
      <c r="B17" s="14" t="s">
        <v>71</v>
      </c>
      <c r="C17" s="51"/>
      <c r="D17" s="52" t="s">
        <v>72</v>
      </c>
      <c r="E17" s="53">
        <f>E18</f>
        <v>15000</v>
      </c>
      <c r="F17" s="53"/>
      <c r="G17" s="53"/>
      <c r="H17" s="53">
        <f>H18</f>
        <v>15000</v>
      </c>
      <c r="J17" s="111"/>
      <c r="K17" s="46" t="s">
        <v>71</v>
      </c>
      <c r="L17" s="29"/>
      <c r="M17" s="32" t="s">
        <v>72</v>
      </c>
      <c r="N17" s="71">
        <f t="shared" si="0"/>
        <v>15000</v>
      </c>
      <c r="O17" s="1">
        <f>SUM(O18)</f>
        <v>0</v>
      </c>
      <c r="P17" s="1">
        <f>SUM(P18)</f>
        <v>0</v>
      </c>
      <c r="Q17" s="138">
        <f>Q18</f>
        <v>15000</v>
      </c>
      <c r="T17" s="111"/>
      <c r="U17" s="46" t="s">
        <v>140</v>
      </c>
      <c r="V17" s="29"/>
      <c r="W17" s="198" t="s">
        <v>139</v>
      </c>
      <c r="X17" s="71">
        <f>SUM(X18)</f>
        <v>2000</v>
      </c>
      <c r="Y17" s="71"/>
      <c r="Z17" s="1"/>
      <c r="AA17" s="138">
        <f>AA18</f>
        <v>2000</v>
      </c>
      <c r="AD17" s="111"/>
      <c r="AE17" s="46" t="s">
        <v>71</v>
      </c>
      <c r="AF17" s="29"/>
      <c r="AG17" s="32" t="s">
        <v>72</v>
      </c>
      <c r="AH17" s="71">
        <f t="shared" si="1"/>
        <v>2000</v>
      </c>
      <c r="AI17" s="1">
        <f>SUM(Y18)</f>
        <v>0</v>
      </c>
      <c r="AJ17" s="1">
        <f>SUM(Z18)</f>
        <v>0</v>
      </c>
      <c r="AK17" s="138">
        <f>AK18</f>
        <v>2000</v>
      </c>
      <c r="AN17" s="111"/>
      <c r="AO17" s="46" t="s">
        <v>71</v>
      </c>
      <c r="AP17" s="29"/>
      <c r="AQ17" s="32" t="s">
        <v>72</v>
      </c>
      <c r="AR17" s="71">
        <f t="shared" si="2"/>
        <v>2000</v>
      </c>
      <c r="AS17" s="1">
        <f>SUM(AI18)</f>
        <v>0</v>
      </c>
      <c r="AT17" s="1">
        <f>SUM(AJ18)</f>
        <v>0</v>
      </c>
      <c r="AU17" s="138">
        <f>AU18</f>
        <v>2000</v>
      </c>
      <c r="AX17" s="111"/>
      <c r="AY17" s="46" t="s">
        <v>71</v>
      </c>
      <c r="AZ17" s="29"/>
      <c r="BA17" s="32" t="s">
        <v>72</v>
      </c>
      <c r="BB17" s="71">
        <f t="shared" si="3"/>
        <v>2000</v>
      </c>
      <c r="BC17" s="1">
        <f>SUM(AS18)</f>
        <v>0</v>
      </c>
      <c r="BD17" s="1">
        <f>SUM(AT18)</f>
        <v>0</v>
      </c>
      <c r="BE17" s="138">
        <f>BE18</f>
        <v>2000</v>
      </c>
      <c r="BH17" s="111"/>
      <c r="BI17" s="46" t="s">
        <v>71</v>
      </c>
      <c r="BJ17" s="29"/>
      <c r="BK17" s="32" t="s">
        <v>72</v>
      </c>
      <c r="BL17" s="71">
        <f t="shared" si="4"/>
        <v>2000</v>
      </c>
      <c r="BM17" s="1">
        <f>SUM(BC18)</f>
        <v>0</v>
      </c>
      <c r="BN17" s="1">
        <f>SUM(BD18)</f>
        <v>0</v>
      </c>
      <c r="BO17" s="138">
        <f>BO18</f>
        <v>2000</v>
      </c>
      <c r="BR17" s="111"/>
      <c r="BS17" s="46" t="s">
        <v>71</v>
      </c>
      <c r="BT17" s="29"/>
      <c r="BU17" s="32" t="s">
        <v>72</v>
      </c>
      <c r="BV17" s="71">
        <f t="shared" si="5"/>
        <v>2000</v>
      </c>
      <c r="BW17" s="1">
        <f>SUM(BM18)</f>
        <v>0</v>
      </c>
      <c r="BX17" s="1">
        <f>SUM(BN18)</f>
        <v>0</v>
      </c>
      <c r="BY17" s="138">
        <f>BY18</f>
        <v>2000</v>
      </c>
      <c r="CB17" s="111"/>
      <c r="CC17" s="46" t="s">
        <v>71</v>
      </c>
      <c r="CD17" s="29"/>
      <c r="CE17" s="32" t="s">
        <v>72</v>
      </c>
      <c r="CF17" s="71">
        <f t="shared" si="6"/>
        <v>2000</v>
      </c>
      <c r="CG17" s="1">
        <f>SUM(BW18)</f>
        <v>0</v>
      </c>
      <c r="CH17" s="1">
        <f>SUM(BX18)</f>
        <v>0</v>
      </c>
      <c r="CI17" s="138">
        <f>CI18</f>
        <v>2000</v>
      </c>
    </row>
    <row r="18" spans="1:87" ht="51.75" customHeight="1" thickBot="1">
      <c r="A18" s="13"/>
      <c r="B18" s="15"/>
      <c r="C18" s="54">
        <v>2120</v>
      </c>
      <c r="D18" s="55" t="s">
        <v>24</v>
      </c>
      <c r="E18" s="56">
        <v>15000</v>
      </c>
      <c r="F18" s="56"/>
      <c r="G18" s="56"/>
      <c r="H18" s="56">
        <f>SUM(E18,F18)-G18</f>
        <v>15000</v>
      </c>
      <c r="J18" s="111"/>
      <c r="K18" s="15"/>
      <c r="L18" s="15">
        <v>2120</v>
      </c>
      <c r="M18" s="16" t="s">
        <v>24</v>
      </c>
      <c r="N18" s="86">
        <f t="shared" si="0"/>
        <v>15000</v>
      </c>
      <c r="O18" s="17"/>
      <c r="P18" s="17"/>
      <c r="Q18" s="116">
        <f>SUM(N18,O18)-P18</f>
        <v>15000</v>
      </c>
      <c r="T18" s="111"/>
      <c r="U18" s="15"/>
      <c r="V18" s="15">
        <v>2440</v>
      </c>
      <c r="W18" s="197" t="s">
        <v>141</v>
      </c>
      <c r="X18" s="86">
        <v>2000</v>
      </c>
      <c r="Y18" s="17"/>
      <c r="Z18" s="17"/>
      <c r="AA18" s="116">
        <f>SUM(X18,Y18)-Z18</f>
        <v>2000</v>
      </c>
      <c r="AD18" s="111"/>
      <c r="AE18" s="15"/>
      <c r="AF18" s="15">
        <v>2120</v>
      </c>
      <c r="AG18" s="16" t="s">
        <v>24</v>
      </c>
      <c r="AH18" s="86">
        <f t="shared" si="1"/>
        <v>2000</v>
      </c>
      <c r="AI18" s="17"/>
      <c r="AJ18" s="17"/>
      <c r="AK18" s="116">
        <f>SUM(AH18,AI18)-AJ18</f>
        <v>2000</v>
      </c>
      <c r="AN18" s="111"/>
      <c r="AO18" s="15"/>
      <c r="AP18" s="15">
        <v>2120</v>
      </c>
      <c r="AQ18" s="16" t="s">
        <v>24</v>
      </c>
      <c r="AR18" s="86">
        <f t="shared" si="2"/>
        <v>2000</v>
      </c>
      <c r="AS18" s="17"/>
      <c r="AT18" s="17"/>
      <c r="AU18" s="116">
        <f>SUM(AR18,AS18)-AT18</f>
        <v>2000</v>
      </c>
      <c r="AX18" s="111"/>
      <c r="AY18" s="15"/>
      <c r="AZ18" s="15">
        <v>2120</v>
      </c>
      <c r="BA18" s="16" t="s">
        <v>24</v>
      </c>
      <c r="BB18" s="86">
        <f t="shared" si="3"/>
        <v>2000</v>
      </c>
      <c r="BC18" s="17"/>
      <c r="BD18" s="17"/>
      <c r="BE18" s="116">
        <f>SUM(BB18,BC18)-BD18</f>
        <v>2000</v>
      </c>
      <c r="BH18" s="111"/>
      <c r="BI18" s="15"/>
      <c r="BJ18" s="15">
        <v>2120</v>
      </c>
      <c r="BK18" s="16" t="s">
        <v>24</v>
      </c>
      <c r="BL18" s="86">
        <f t="shared" si="4"/>
        <v>2000</v>
      </c>
      <c r="BM18" s="17"/>
      <c r="BN18" s="17"/>
      <c r="BO18" s="116">
        <f>SUM(BL18,BM18)-BN18</f>
        <v>2000</v>
      </c>
      <c r="BR18" s="111"/>
      <c r="BS18" s="15"/>
      <c r="BT18" s="15">
        <v>2120</v>
      </c>
      <c r="BU18" s="16" t="s">
        <v>24</v>
      </c>
      <c r="BV18" s="86">
        <f t="shared" si="5"/>
        <v>2000</v>
      </c>
      <c r="BW18" s="17"/>
      <c r="BX18" s="17"/>
      <c r="BY18" s="116">
        <f>SUM(BV18,BW18)-BX18</f>
        <v>2000</v>
      </c>
      <c r="CB18" s="111"/>
      <c r="CC18" s="15"/>
      <c r="CD18" s="15">
        <v>2120</v>
      </c>
      <c r="CE18" s="16" t="s">
        <v>24</v>
      </c>
      <c r="CF18" s="86">
        <f t="shared" si="6"/>
        <v>2000</v>
      </c>
      <c r="CG18" s="17"/>
      <c r="CH18" s="17"/>
      <c r="CI18" s="116">
        <f>SUM(CF18,CG18)-CH18</f>
        <v>2000</v>
      </c>
    </row>
    <row r="19" spans="1:87" ht="27.75" customHeight="1" thickBot="1">
      <c r="A19" s="30" t="s">
        <v>9</v>
      </c>
      <c r="B19" s="22"/>
      <c r="C19" s="22"/>
      <c r="D19" s="23" t="s">
        <v>10</v>
      </c>
      <c r="E19" s="2">
        <f>E20</f>
        <v>700</v>
      </c>
      <c r="F19" s="2"/>
      <c r="G19" s="2"/>
      <c r="H19" s="2">
        <f>H20</f>
        <v>700</v>
      </c>
      <c r="J19" s="77" t="s">
        <v>9</v>
      </c>
      <c r="K19" s="78"/>
      <c r="L19" s="78"/>
      <c r="M19" s="79" t="s">
        <v>10</v>
      </c>
      <c r="N19" s="80">
        <f t="shared" si="0"/>
        <v>700</v>
      </c>
      <c r="O19" s="80">
        <f>SUM(O20)</f>
        <v>227380</v>
      </c>
      <c r="P19" s="80">
        <f>SUM(P20)</f>
        <v>0</v>
      </c>
      <c r="Q19" s="81">
        <f>Q20</f>
        <v>228080</v>
      </c>
      <c r="T19" s="77" t="s">
        <v>9</v>
      </c>
      <c r="U19" s="78"/>
      <c r="V19" s="78"/>
      <c r="W19" s="199" t="s">
        <v>10</v>
      </c>
      <c r="X19" s="80">
        <f>SUM(X20)</f>
        <v>243238</v>
      </c>
      <c r="Y19" s="80"/>
      <c r="Z19" s="80"/>
      <c r="AA19" s="81">
        <f>AA20</f>
        <v>243238</v>
      </c>
      <c r="AD19" s="77" t="s">
        <v>9</v>
      </c>
      <c r="AE19" s="78"/>
      <c r="AF19" s="78"/>
      <c r="AG19" s="79" t="s">
        <v>10</v>
      </c>
      <c r="AH19" s="80">
        <f t="shared" si="1"/>
        <v>243238</v>
      </c>
      <c r="AI19" s="80">
        <f>SUM(AI20)</f>
        <v>0</v>
      </c>
      <c r="AJ19" s="80">
        <f>SUM(AJ20)</f>
        <v>0</v>
      </c>
      <c r="AK19" s="81">
        <f>AK20</f>
        <v>0</v>
      </c>
      <c r="AN19" s="77" t="s">
        <v>9</v>
      </c>
      <c r="AO19" s="78"/>
      <c r="AP19" s="78"/>
      <c r="AQ19" s="79" t="s">
        <v>10</v>
      </c>
      <c r="AR19" s="80">
        <f t="shared" si="2"/>
        <v>0</v>
      </c>
      <c r="AS19" s="80">
        <f>SUM(AS20)</f>
        <v>0</v>
      </c>
      <c r="AT19" s="80">
        <f>SUM(AT20)</f>
        <v>0</v>
      </c>
      <c r="AU19" s="81">
        <f>AU20</f>
        <v>0</v>
      </c>
      <c r="AX19" s="77" t="s">
        <v>9</v>
      </c>
      <c r="AY19" s="78"/>
      <c r="AZ19" s="78"/>
      <c r="BA19" s="79" t="s">
        <v>10</v>
      </c>
      <c r="BB19" s="80">
        <f t="shared" si="3"/>
        <v>0</v>
      </c>
      <c r="BC19" s="80">
        <f>SUM(BC20)</f>
        <v>0</v>
      </c>
      <c r="BD19" s="80">
        <f>SUM(BD20)</f>
        <v>0</v>
      </c>
      <c r="BE19" s="81">
        <f>BE20</f>
        <v>0</v>
      </c>
      <c r="BH19" s="77" t="s">
        <v>9</v>
      </c>
      <c r="BI19" s="78"/>
      <c r="BJ19" s="78"/>
      <c r="BK19" s="79" t="s">
        <v>10</v>
      </c>
      <c r="BL19" s="80">
        <f t="shared" si="4"/>
        <v>0</v>
      </c>
      <c r="BM19" s="80">
        <f>SUM(BM20)</f>
        <v>0</v>
      </c>
      <c r="BN19" s="80">
        <f>SUM(BN20)</f>
        <v>0</v>
      </c>
      <c r="BO19" s="81">
        <f>BO20</f>
        <v>0</v>
      </c>
      <c r="BR19" s="77" t="s">
        <v>9</v>
      </c>
      <c r="BS19" s="78"/>
      <c r="BT19" s="78"/>
      <c r="BU19" s="79" t="s">
        <v>10</v>
      </c>
      <c r="BV19" s="80">
        <f t="shared" si="5"/>
        <v>0</v>
      </c>
      <c r="BW19" s="80">
        <f>SUM(BW20)</f>
        <v>0</v>
      </c>
      <c r="BX19" s="80">
        <f>SUM(BX20)</f>
        <v>0</v>
      </c>
      <c r="BY19" s="81">
        <f>BY20</f>
        <v>0</v>
      </c>
      <c r="CB19" s="77" t="s">
        <v>9</v>
      </c>
      <c r="CC19" s="78"/>
      <c r="CD19" s="78"/>
      <c r="CE19" s="79" t="s">
        <v>10</v>
      </c>
      <c r="CF19" s="80">
        <f t="shared" si="6"/>
        <v>0</v>
      </c>
      <c r="CG19" s="80">
        <f>SUM(CG20)</f>
        <v>0</v>
      </c>
      <c r="CH19" s="80">
        <f>SUM(CH20)</f>
        <v>0</v>
      </c>
      <c r="CI19" s="81">
        <f>CI20</f>
        <v>0</v>
      </c>
    </row>
    <row r="20" spans="1:87" ht="27.75" customHeight="1">
      <c r="A20" s="13"/>
      <c r="B20" s="14" t="s">
        <v>11</v>
      </c>
      <c r="C20" s="48"/>
      <c r="D20" s="49" t="s">
        <v>12</v>
      </c>
      <c r="E20" s="50">
        <f>E22</f>
        <v>700</v>
      </c>
      <c r="F20" s="50"/>
      <c r="G20" s="50"/>
      <c r="H20" s="50">
        <f>H22</f>
        <v>700</v>
      </c>
      <c r="J20" s="111"/>
      <c r="K20" s="137" t="s">
        <v>11</v>
      </c>
      <c r="L20" s="122"/>
      <c r="M20" s="123" t="s">
        <v>12</v>
      </c>
      <c r="N20" s="124">
        <f t="shared" si="0"/>
        <v>700</v>
      </c>
      <c r="O20" s="125">
        <f>SUM(O21:O22)</f>
        <v>227380</v>
      </c>
      <c r="P20" s="125">
        <f>SUM(P22)</f>
        <v>0</v>
      </c>
      <c r="Q20" s="126">
        <f>Q22+Q21</f>
        <v>228080</v>
      </c>
      <c r="T20" s="111"/>
      <c r="U20" s="137" t="s">
        <v>11</v>
      </c>
      <c r="V20" s="122"/>
      <c r="W20" s="196" t="s">
        <v>12</v>
      </c>
      <c r="X20" s="124">
        <f>SUM(X21)</f>
        <v>243238</v>
      </c>
      <c r="Y20" s="124"/>
      <c r="Z20" s="124"/>
      <c r="AA20" s="126">
        <f>AA22+AA21</f>
        <v>243238</v>
      </c>
      <c r="AD20" s="111"/>
      <c r="AE20" s="137" t="s">
        <v>11</v>
      </c>
      <c r="AF20" s="122"/>
      <c r="AG20" s="123" t="s">
        <v>12</v>
      </c>
      <c r="AH20" s="124">
        <f t="shared" si="1"/>
        <v>243238</v>
      </c>
      <c r="AI20" s="125">
        <f>SUM(Y22)</f>
        <v>0</v>
      </c>
      <c r="AJ20" s="125">
        <f>SUM(Z22)</f>
        <v>0</v>
      </c>
      <c r="AK20" s="126">
        <f>AK22</f>
        <v>0</v>
      </c>
      <c r="AN20" s="111"/>
      <c r="AO20" s="137" t="s">
        <v>11</v>
      </c>
      <c r="AP20" s="122"/>
      <c r="AQ20" s="123" t="s">
        <v>12</v>
      </c>
      <c r="AR20" s="124">
        <f t="shared" si="2"/>
        <v>0</v>
      </c>
      <c r="AS20" s="125">
        <f>SUM(AI22)</f>
        <v>0</v>
      </c>
      <c r="AT20" s="125">
        <f>SUM(AJ22)</f>
        <v>0</v>
      </c>
      <c r="AU20" s="126">
        <f>AU22</f>
        <v>0</v>
      </c>
      <c r="AX20" s="111"/>
      <c r="AY20" s="137" t="s">
        <v>11</v>
      </c>
      <c r="AZ20" s="122"/>
      <c r="BA20" s="123" t="s">
        <v>12</v>
      </c>
      <c r="BB20" s="124">
        <f t="shared" si="3"/>
        <v>0</v>
      </c>
      <c r="BC20" s="125">
        <f>SUM(AS22)</f>
        <v>0</v>
      </c>
      <c r="BD20" s="125">
        <f>SUM(AT22)</f>
        <v>0</v>
      </c>
      <c r="BE20" s="126">
        <f>BE22</f>
        <v>0</v>
      </c>
      <c r="BH20" s="111"/>
      <c r="BI20" s="137" t="s">
        <v>11</v>
      </c>
      <c r="BJ20" s="122"/>
      <c r="BK20" s="123" t="s">
        <v>12</v>
      </c>
      <c r="BL20" s="124">
        <f t="shared" si="4"/>
        <v>0</v>
      </c>
      <c r="BM20" s="125">
        <f>SUM(BC22)</f>
        <v>0</v>
      </c>
      <c r="BN20" s="125">
        <f>SUM(BD22)</f>
        <v>0</v>
      </c>
      <c r="BO20" s="126">
        <f>BO22</f>
        <v>0</v>
      </c>
      <c r="BR20" s="111"/>
      <c r="BS20" s="137" t="s">
        <v>11</v>
      </c>
      <c r="BT20" s="122"/>
      <c r="BU20" s="123" t="s">
        <v>12</v>
      </c>
      <c r="BV20" s="124">
        <f t="shared" si="5"/>
        <v>0</v>
      </c>
      <c r="BW20" s="125">
        <f>SUM(BM22)</f>
        <v>0</v>
      </c>
      <c r="BX20" s="125">
        <f>SUM(BN22)</f>
        <v>0</v>
      </c>
      <c r="BY20" s="126">
        <f>BY22</f>
        <v>0</v>
      </c>
      <c r="CB20" s="111"/>
      <c r="CC20" s="137" t="s">
        <v>11</v>
      </c>
      <c r="CD20" s="122"/>
      <c r="CE20" s="123" t="s">
        <v>12</v>
      </c>
      <c r="CF20" s="124">
        <f t="shared" si="6"/>
        <v>0</v>
      </c>
      <c r="CG20" s="125">
        <f>SUM(BW22)</f>
        <v>0</v>
      </c>
      <c r="CH20" s="125">
        <f>SUM(BX22)</f>
        <v>0</v>
      </c>
      <c r="CI20" s="126">
        <f>CI22</f>
        <v>0</v>
      </c>
    </row>
    <row r="21" spans="1:87" ht="66" customHeight="1" thickBot="1">
      <c r="A21" s="13"/>
      <c r="B21" s="15"/>
      <c r="C21" s="54"/>
      <c r="D21" s="55"/>
      <c r="E21" s="56"/>
      <c r="F21" s="56"/>
      <c r="G21" s="56"/>
      <c r="H21" s="56">
        <f>SUM(E21,F21)-G21</f>
        <v>0</v>
      </c>
      <c r="J21" s="111"/>
      <c r="K21" s="29"/>
      <c r="L21" s="29">
        <v>2460</v>
      </c>
      <c r="M21" s="32" t="s">
        <v>104</v>
      </c>
      <c r="N21" s="71">
        <f>SUM(H21)</f>
        <v>0</v>
      </c>
      <c r="O21" s="1">
        <v>227380</v>
      </c>
      <c r="P21" s="1"/>
      <c r="Q21" s="138">
        <f>SUM(N21,O21)-P21</f>
        <v>227380</v>
      </c>
      <c r="T21" s="111"/>
      <c r="U21" s="15"/>
      <c r="V21" s="29">
        <v>2460</v>
      </c>
      <c r="W21" s="198" t="s">
        <v>104</v>
      </c>
      <c r="X21" s="86">
        <v>243238</v>
      </c>
      <c r="Y21" s="17"/>
      <c r="Z21" s="17"/>
      <c r="AA21" s="116">
        <f>SUM(X21,Y21)-Z21</f>
        <v>243238</v>
      </c>
      <c r="AD21" s="111"/>
      <c r="AE21" s="15"/>
      <c r="AF21" s="15">
        <v>2110</v>
      </c>
      <c r="AG21" s="16" t="s">
        <v>63</v>
      </c>
      <c r="AH21" s="86">
        <f>SUM(AA21)</f>
        <v>243238</v>
      </c>
      <c r="AI21" s="17"/>
      <c r="AJ21" s="17"/>
      <c r="AK21" s="116">
        <f>SUM(AH21,AI21)-AJ21</f>
        <v>243238</v>
      </c>
      <c r="AN21" s="111"/>
      <c r="AO21" s="15"/>
      <c r="AP21" s="15">
        <v>2110</v>
      </c>
      <c r="AQ21" s="16" t="s">
        <v>63</v>
      </c>
      <c r="AR21" s="86">
        <f>SUM(AK21)</f>
        <v>243238</v>
      </c>
      <c r="AS21" s="17"/>
      <c r="AT21" s="17"/>
      <c r="AU21" s="116">
        <f>SUM(AR21,AS21)-AT21</f>
        <v>243238</v>
      </c>
      <c r="AX21" s="111"/>
      <c r="AY21" s="15"/>
      <c r="AZ21" s="15">
        <v>2110</v>
      </c>
      <c r="BA21" s="16" t="s">
        <v>63</v>
      </c>
      <c r="BB21" s="86">
        <f>SUM(AU21)</f>
        <v>243238</v>
      </c>
      <c r="BC21" s="17"/>
      <c r="BD21" s="17"/>
      <c r="BE21" s="116">
        <f>SUM(BB21,BC21)-BD21</f>
        <v>243238</v>
      </c>
      <c r="BH21" s="111"/>
      <c r="BI21" s="15"/>
      <c r="BJ21" s="15">
        <v>2110</v>
      </c>
      <c r="BK21" s="16" t="s">
        <v>63</v>
      </c>
      <c r="BL21" s="86">
        <f>SUM(BE21)</f>
        <v>243238</v>
      </c>
      <c r="BM21" s="17"/>
      <c r="BN21" s="17"/>
      <c r="BO21" s="116">
        <f>SUM(BL21,BM21)-BN21</f>
        <v>243238</v>
      </c>
      <c r="BR21" s="111"/>
      <c r="BS21" s="15"/>
      <c r="BT21" s="15">
        <v>2110</v>
      </c>
      <c r="BU21" s="16" t="s">
        <v>63</v>
      </c>
      <c r="BV21" s="86">
        <f>SUM(BO21)</f>
        <v>243238</v>
      </c>
      <c r="BW21" s="17"/>
      <c r="BX21" s="17"/>
      <c r="BY21" s="116">
        <f>SUM(BV21,BW21)-BX21</f>
        <v>243238</v>
      </c>
      <c r="CB21" s="111"/>
      <c r="CC21" s="15"/>
      <c r="CD21" s="15">
        <v>2110</v>
      </c>
      <c r="CE21" s="16" t="s">
        <v>63</v>
      </c>
      <c r="CF21" s="86">
        <f>SUM(BY21)</f>
        <v>243238</v>
      </c>
      <c r="CG21" s="17"/>
      <c r="CH21" s="17"/>
      <c r="CI21" s="116">
        <f>SUM(CF21,CG21)-CH21</f>
        <v>243238</v>
      </c>
    </row>
    <row r="22" spans="1:87" ht="72" customHeight="1" hidden="1" thickBot="1">
      <c r="A22" s="13"/>
      <c r="B22" s="15"/>
      <c r="C22" s="54">
        <v>2110</v>
      </c>
      <c r="D22" s="55" t="s">
        <v>63</v>
      </c>
      <c r="E22" s="56">
        <v>700</v>
      </c>
      <c r="F22" s="56"/>
      <c r="G22" s="56"/>
      <c r="H22" s="56">
        <f>SUM(E22,F22)-G22</f>
        <v>700</v>
      </c>
      <c r="J22" s="111"/>
      <c r="K22" s="15"/>
      <c r="L22" s="15">
        <v>2110</v>
      </c>
      <c r="M22" s="16" t="s">
        <v>63</v>
      </c>
      <c r="N22" s="136">
        <f t="shared" si="0"/>
        <v>700</v>
      </c>
      <c r="O22" s="17"/>
      <c r="P22" s="17"/>
      <c r="Q22" s="116">
        <f>SUM(N22,O22)-P22</f>
        <v>700</v>
      </c>
      <c r="T22" s="111"/>
      <c r="U22" s="15"/>
      <c r="V22" s="15">
        <v>2110</v>
      </c>
      <c r="W22" s="197" t="s">
        <v>63</v>
      </c>
      <c r="X22" s="162"/>
      <c r="Y22" s="163"/>
      <c r="Z22" s="163"/>
      <c r="AA22" s="164">
        <f>SUM(X22,Y22)-Z22</f>
        <v>0</v>
      </c>
      <c r="AD22" s="111"/>
      <c r="AE22" s="15"/>
      <c r="AF22" s="15">
        <v>2110</v>
      </c>
      <c r="AG22" s="16" t="s">
        <v>63</v>
      </c>
      <c r="AH22" s="86">
        <f t="shared" si="1"/>
        <v>0</v>
      </c>
      <c r="AI22" s="17"/>
      <c r="AJ22" s="17"/>
      <c r="AK22" s="116">
        <f>SUM(AH22,AI22)-AJ22</f>
        <v>0</v>
      </c>
      <c r="AN22" s="111"/>
      <c r="AO22" s="15"/>
      <c r="AP22" s="15">
        <v>2110</v>
      </c>
      <c r="AQ22" s="16" t="s">
        <v>63</v>
      </c>
      <c r="AR22" s="86">
        <f t="shared" si="2"/>
        <v>0</v>
      </c>
      <c r="AS22" s="17"/>
      <c r="AT22" s="17"/>
      <c r="AU22" s="116">
        <f>SUM(AR22,AS22)-AT22</f>
        <v>0</v>
      </c>
      <c r="AX22" s="111"/>
      <c r="AY22" s="15"/>
      <c r="AZ22" s="15">
        <v>2110</v>
      </c>
      <c r="BA22" s="16" t="s">
        <v>63</v>
      </c>
      <c r="BB22" s="86">
        <f t="shared" si="3"/>
        <v>0</v>
      </c>
      <c r="BC22" s="17"/>
      <c r="BD22" s="17"/>
      <c r="BE22" s="116">
        <f>SUM(BB22,BC22)-BD22</f>
        <v>0</v>
      </c>
      <c r="BH22" s="111"/>
      <c r="BI22" s="15"/>
      <c r="BJ22" s="15">
        <v>2110</v>
      </c>
      <c r="BK22" s="16" t="s">
        <v>63</v>
      </c>
      <c r="BL22" s="86">
        <f t="shared" si="4"/>
        <v>0</v>
      </c>
      <c r="BM22" s="17"/>
      <c r="BN22" s="17"/>
      <c r="BO22" s="116">
        <f>SUM(BL22,BM22)-BN22</f>
        <v>0</v>
      </c>
      <c r="BR22" s="111"/>
      <c r="BS22" s="15"/>
      <c r="BT22" s="15">
        <v>2110</v>
      </c>
      <c r="BU22" s="16" t="s">
        <v>63</v>
      </c>
      <c r="BV22" s="86">
        <f t="shared" si="5"/>
        <v>0</v>
      </c>
      <c r="BW22" s="17"/>
      <c r="BX22" s="17"/>
      <c r="BY22" s="116">
        <f>SUM(BV22,BW22)-BX22</f>
        <v>0</v>
      </c>
      <c r="CB22" s="111"/>
      <c r="CC22" s="15"/>
      <c r="CD22" s="15">
        <v>2110</v>
      </c>
      <c r="CE22" s="16" t="s">
        <v>63</v>
      </c>
      <c r="CF22" s="86">
        <f t="shared" si="6"/>
        <v>0</v>
      </c>
      <c r="CG22" s="17"/>
      <c r="CH22" s="17"/>
      <c r="CI22" s="116">
        <f>SUM(CF22,CG22)-CH22</f>
        <v>0</v>
      </c>
    </row>
    <row r="23" spans="1:87" ht="27.75" customHeight="1" thickBot="1">
      <c r="A23" s="10">
        <v>600</v>
      </c>
      <c r="B23" s="22"/>
      <c r="C23" s="22"/>
      <c r="D23" s="23" t="s">
        <v>13</v>
      </c>
      <c r="E23" s="2">
        <f>SUM(E24)</f>
        <v>3000</v>
      </c>
      <c r="F23" s="2"/>
      <c r="G23" s="2"/>
      <c r="H23" s="2">
        <f>H24</f>
        <v>3000</v>
      </c>
      <c r="J23" s="82">
        <v>600</v>
      </c>
      <c r="K23" s="78"/>
      <c r="L23" s="78"/>
      <c r="M23" s="79" t="s">
        <v>13</v>
      </c>
      <c r="N23" s="80">
        <f t="shared" si="0"/>
        <v>3000</v>
      </c>
      <c r="O23" s="80">
        <f>SUM(O24)</f>
        <v>1146000</v>
      </c>
      <c r="P23" s="80">
        <f>SUM(P24)</f>
        <v>0</v>
      </c>
      <c r="Q23" s="81">
        <f>Q24</f>
        <v>1149000</v>
      </c>
      <c r="T23" s="82">
        <v>600</v>
      </c>
      <c r="U23" s="78"/>
      <c r="V23" s="78"/>
      <c r="W23" s="199" t="s">
        <v>13</v>
      </c>
      <c r="X23" s="80">
        <f>SUM(X24)</f>
        <v>2490110</v>
      </c>
      <c r="Y23" s="80"/>
      <c r="Z23" s="80"/>
      <c r="AA23" s="81">
        <f>AA24</f>
        <v>2490110</v>
      </c>
      <c r="AD23" s="82">
        <v>600</v>
      </c>
      <c r="AE23" s="78"/>
      <c r="AF23" s="78"/>
      <c r="AG23" s="79" t="s">
        <v>13</v>
      </c>
      <c r="AH23" s="80">
        <f t="shared" si="1"/>
        <v>2490110</v>
      </c>
      <c r="AI23" s="80">
        <f>SUM(AI24)</f>
        <v>0</v>
      </c>
      <c r="AJ23" s="80">
        <f>SUM(AJ24)</f>
        <v>0</v>
      </c>
      <c r="AK23" s="81">
        <f>AK24</f>
        <v>2490110</v>
      </c>
      <c r="AN23" s="82">
        <v>600</v>
      </c>
      <c r="AO23" s="78"/>
      <c r="AP23" s="78"/>
      <c r="AQ23" s="79" t="s">
        <v>13</v>
      </c>
      <c r="AR23" s="80">
        <f t="shared" si="2"/>
        <v>2490110</v>
      </c>
      <c r="AS23" s="80">
        <f>SUM(AS24)</f>
        <v>0</v>
      </c>
      <c r="AT23" s="80">
        <f>SUM(AT24)</f>
        <v>0</v>
      </c>
      <c r="AU23" s="81">
        <f>AU24</f>
        <v>2490110</v>
      </c>
      <c r="AX23" s="82">
        <v>600</v>
      </c>
      <c r="AY23" s="78"/>
      <c r="AZ23" s="78"/>
      <c r="BA23" s="79" t="s">
        <v>13</v>
      </c>
      <c r="BB23" s="80">
        <f t="shared" si="3"/>
        <v>2490110</v>
      </c>
      <c r="BC23" s="80">
        <f>SUM(BC24)</f>
        <v>0</v>
      </c>
      <c r="BD23" s="80">
        <f>SUM(BD24)</f>
        <v>0</v>
      </c>
      <c r="BE23" s="81">
        <f>BE24</f>
        <v>2490110</v>
      </c>
      <c r="BH23" s="82">
        <v>600</v>
      </c>
      <c r="BI23" s="78"/>
      <c r="BJ23" s="78"/>
      <c r="BK23" s="79" t="s">
        <v>13</v>
      </c>
      <c r="BL23" s="80">
        <f t="shared" si="4"/>
        <v>2490110</v>
      </c>
      <c r="BM23" s="80">
        <f>SUM(BM24)</f>
        <v>0</v>
      </c>
      <c r="BN23" s="80">
        <f>SUM(BN24)</f>
        <v>0</v>
      </c>
      <c r="BO23" s="81">
        <f>BO24</f>
        <v>2490110</v>
      </c>
      <c r="BR23" s="82">
        <v>600</v>
      </c>
      <c r="BS23" s="78"/>
      <c r="BT23" s="78"/>
      <c r="BU23" s="79" t="s">
        <v>13</v>
      </c>
      <c r="BV23" s="80">
        <f t="shared" si="5"/>
        <v>2490110</v>
      </c>
      <c r="BW23" s="80">
        <f>SUM(BW24)</f>
        <v>0</v>
      </c>
      <c r="BX23" s="80">
        <f>SUM(BX24)</f>
        <v>0</v>
      </c>
      <c r="BY23" s="81">
        <f>BY24</f>
        <v>2490110</v>
      </c>
      <c r="CB23" s="82">
        <v>600</v>
      </c>
      <c r="CC23" s="78"/>
      <c r="CD23" s="78"/>
      <c r="CE23" s="79" t="s">
        <v>13</v>
      </c>
      <c r="CF23" s="80">
        <f t="shared" si="6"/>
        <v>2490110</v>
      </c>
      <c r="CG23" s="80">
        <f>SUM(CG24)</f>
        <v>0</v>
      </c>
      <c r="CH23" s="80">
        <f>SUM(CH24)</f>
        <v>0</v>
      </c>
      <c r="CI23" s="81">
        <f>CI24</f>
        <v>2490110</v>
      </c>
    </row>
    <row r="24" spans="1:87" ht="27.75" customHeight="1">
      <c r="A24" s="13"/>
      <c r="B24" s="15">
        <v>60014</v>
      </c>
      <c r="C24" s="48"/>
      <c r="D24" s="49" t="s">
        <v>14</v>
      </c>
      <c r="E24" s="50">
        <f>SUM(E34,E25)</f>
        <v>3000</v>
      </c>
      <c r="F24" s="50"/>
      <c r="G24" s="50"/>
      <c r="H24" s="50">
        <f>SUM(E24:F24)-G24</f>
        <v>3000</v>
      </c>
      <c r="J24" s="111"/>
      <c r="K24" s="122">
        <v>60014</v>
      </c>
      <c r="L24" s="122"/>
      <c r="M24" s="123" t="s">
        <v>14</v>
      </c>
      <c r="N24" s="124">
        <f t="shared" si="0"/>
        <v>3000</v>
      </c>
      <c r="O24" s="125">
        <f>SUM(O25:O34)</f>
        <v>1146000</v>
      </c>
      <c r="P24" s="125">
        <f>SUM(P25:P34)</f>
        <v>0</v>
      </c>
      <c r="Q24" s="126">
        <f>SUM(N24:O24)-P24</f>
        <v>1149000</v>
      </c>
      <c r="T24" s="111"/>
      <c r="U24" s="122">
        <v>60014</v>
      </c>
      <c r="V24" s="122"/>
      <c r="W24" s="196" t="s">
        <v>14</v>
      </c>
      <c r="X24" s="124">
        <f>SUM(X25:X34)</f>
        <v>2490110</v>
      </c>
      <c r="Y24" s="124"/>
      <c r="Z24" s="124"/>
      <c r="AA24" s="214">
        <f>SUM(AA25:AA34)</f>
        <v>2490110</v>
      </c>
      <c r="AD24" s="111"/>
      <c r="AE24" s="122">
        <v>60014</v>
      </c>
      <c r="AF24" s="122"/>
      <c r="AG24" s="123" t="s">
        <v>14</v>
      </c>
      <c r="AH24" s="124">
        <f t="shared" si="1"/>
        <v>2490110</v>
      </c>
      <c r="AI24" s="125">
        <f>SUM(AI25:AI34)</f>
        <v>0</v>
      </c>
      <c r="AJ24" s="125">
        <f>SUM(AJ25:AJ34)</f>
        <v>0</v>
      </c>
      <c r="AK24" s="126">
        <f>SUM(AH24:AI24)-AJ24</f>
        <v>2490110</v>
      </c>
      <c r="AN24" s="111"/>
      <c r="AO24" s="122">
        <v>60014</v>
      </c>
      <c r="AP24" s="122"/>
      <c r="AQ24" s="123" t="s">
        <v>14</v>
      </c>
      <c r="AR24" s="124">
        <f t="shared" si="2"/>
        <v>2490110</v>
      </c>
      <c r="AS24" s="125">
        <f>SUM(AS25:AS34)</f>
        <v>0</v>
      </c>
      <c r="AT24" s="125">
        <f>SUM(AT25:AT34)</f>
        <v>0</v>
      </c>
      <c r="AU24" s="126">
        <f>SUM(AR24:AS24)-AT24</f>
        <v>2490110</v>
      </c>
      <c r="AX24" s="111"/>
      <c r="AY24" s="122">
        <v>60014</v>
      </c>
      <c r="AZ24" s="122"/>
      <c r="BA24" s="123" t="s">
        <v>14</v>
      </c>
      <c r="BB24" s="124">
        <f t="shared" si="3"/>
        <v>2490110</v>
      </c>
      <c r="BC24" s="125">
        <f>SUM(BC25:BC34)</f>
        <v>0</v>
      </c>
      <c r="BD24" s="125">
        <f>SUM(BD25:BD34)</f>
        <v>0</v>
      </c>
      <c r="BE24" s="126">
        <f>SUM(BB24:BC24)-BD24</f>
        <v>2490110</v>
      </c>
      <c r="BH24" s="111"/>
      <c r="BI24" s="122">
        <v>60014</v>
      </c>
      <c r="BJ24" s="122"/>
      <c r="BK24" s="123" t="s">
        <v>14</v>
      </c>
      <c r="BL24" s="124">
        <f t="shared" si="4"/>
        <v>2490110</v>
      </c>
      <c r="BM24" s="125">
        <f>SUM(BM25:BM34)</f>
        <v>0</v>
      </c>
      <c r="BN24" s="125">
        <f>SUM(BN25:BN34)</f>
        <v>0</v>
      </c>
      <c r="BO24" s="126">
        <f>SUM(BL24:BM24)-BN24</f>
        <v>2490110</v>
      </c>
      <c r="BR24" s="111"/>
      <c r="BS24" s="122">
        <v>60014</v>
      </c>
      <c r="BT24" s="122"/>
      <c r="BU24" s="123" t="s">
        <v>14</v>
      </c>
      <c r="BV24" s="124">
        <f t="shared" si="5"/>
        <v>2490110</v>
      </c>
      <c r="BW24" s="125">
        <f>SUM(BW25:BW34)</f>
        <v>0</v>
      </c>
      <c r="BX24" s="125">
        <f>SUM(BX25:BX34)</f>
        <v>0</v>
      </c>
      <c r="BY24" s="126">
        <f>SUM(BV24:BW24)-BX24</f>
        <v>2490110</v>
      </c>
      <c r="CB24" s="111"/>
      <c r="CC24" s="122">
        <v>60014</v>
      </c>
      <c r="CD24" s="122"/>
      <c r="CE24" s="123" t="s">
        <v>14</v>
      </c>
      <c r="CF24" s="124">
        <f t="shared" si="6"/>
        <v>2490110</v>
      </c>
      <c r="CG24" s="125">
        <f>SUM(CG25:CG34)</f>
        <v>0</v>
      </c>
      <c r="CH24" s="125">
        <f>SUM(CH25:CH34)</f>
        <v>0</v>
      </c>
      <c r="CI24" s="126">
        <f>SUM(CF24:CG24)-CH24</f>
        <v>2490110</v>
      </c>
    </row>
    <row r="25" spans="1:87" ht="54" customHeight="1">
      <c r="A25" s="13"/>
      <c r="B25" s="15"/>
      <c r="C25" s="75"/>
      <c r="D25" s="68"/>
      <c r="E25" s="58"/>
      <c r="F25" s="58"/>
      <c r="G25" s="58"/>
      <c r="H25" s="58"/>
      <c r="J25" s="111"/>
      <c r="K25" s="15"/>
      <c r="L25" s="29">
        <v>6610</v>
      </c>
      <c r="M25" s="32" t="s">
        <v>105</v>
      </c>
      <c r="N25" s="71"/>
      <c r="O25" s="1">
        <f>100000+150000+36500</f>
        <v>286500</v>
      </c>
      <c r="P25" s="1"/>
      <c r="Q25" s="138">
        <f>SUM(N25:O25)-P25</f>
        <v>286500</v>
      </c>
      <c r="T25" s="111"/>
      <c r="U25" s="15"/>
      <c r="V25" s="29">
        <v>2710</v>
      </c>
      <c r="W25" s="198" t="s">
        <v>117</v>
      </c>
      <c r="X25" s="71">
        <v>3000</v>
      </c>
      <c r="Y25" s="186"/>
      <c r="Z25" s="1"/>
      <c r="AA25" s="138">
        <f aca="true" t="shared" si="7" ref="AA25:AA32">SUM(X25:Y25)-Z25</f>
        <v>3000</v>
      </c>
      <c r="AB25" t="s">
        <v>147</v>
      </c>
      <c r="AD25" s="111"/>
      <c r="AE25" s="15"/>
      <c r="AF25" s="29">
        <v>6610</v>
      </c>
      <c r="AG25" s="32" t="s">
        <v>105</v>
      </c>
      <c r="AH25" s="71">
        <v>286500</v>
      </c>
      <c r="AI25" s="1"/>
      <c r="AJ25" s="1"/>
      <c r="AK25" s="138">
        <f>SUM(AH25:AI25)-AJ25</f>
        <v>286500</v>
      </c>
      <c r="AN25" s="111"/>
      <c r="AO25" s="15"/>
      <c r="AP25" s="29">
        <v>6610</v>
      </c>
      <c r="AQ25" s="32" t="s">
        <v>105</v>
      </c>
      <c r="AR25" s="71">
        <v>286500</v>
      </c>
      <c r="AS25" s="1"/>
      <c r="AT25" s="1"/>
      <c r="AU25" s="138">
        <f>SUM(AR25:AS25)-AT25</f>
        <v>286500</v>
      </c>
      <c r="AX25" s="111"/>
      <c r="AY25" s="15"/>
      <c r="AZ25" s="29">
        <v>6610</v>
      </c>
      <c r="BA25" s="32" t="s">
        <v>105</v>
      </c>
      <c r="BB25" s="71">
        <v>286500</v>
      </c>
      <c r="BC25" s="1"/>
      <c r="BD25" s="1"/>
      <c r="BE25" s="138">
        <f>SUM(BB25:BC25)-BD25</f>
        <v>286500</v>
      </c>
      <c r="BH25" s="111"/>
      <c r="BI25" s="15"/>
      <c r="BJ25" s="15"/>
      <c r="BK25" s="16"/>
      <c r="BL25" s="86"/>
      <c r="BM25" s="17"/>
      <c r="BN25" s="17"/>
      <c r="BO25" s="116"/>
      <c r="BR25" s="111"/>
      <c r="BS25" s="15"/>
      <c r="BT25" s="15"/>
      <c r="BU25" s="16"/>
      <c r="BV25" s="86"/>
      <c r="BW25" s="17"/>
      <c r="BX25" s="17"/>
      <c r="BY25" s="116"/>
      <c r="CB25" s="111"/>
      <c r="CC25" s="15"/>
      <c r="CD25" s="15"/>
      <c r="CE25" s="16"/>
      <c r="CF25" s="86"/>
      <c r="CG25" s="17"/>
      <c r="CH25" s="17"/>
      <c r="CI25" s="116"/>
    </row>
    <row r="26" spans="1:87" ht="69" customHeight="1">
      <c r="A26" s="13"/>
      <c r="B26" s="15"/>
      <c r="C26" s="75"/>
      <c r="D26" s="68"/>
      <c r="E26" s="58"/>
      <c r="F26" s="58"/>
      <c r="G26" s="58"/>
      <c r="H26" s="58"/>
      <c r="J26" s="111"/>
      <c r="K26" s="15"/>
      <c r="L26" s="29">
        <v>6610</v>
      </c>
      <c r="M26" s="32" t="s">
        <v>105</v>
      </c>
      <c r="N26" s="71"/>
      <c r="O26" s="1">
        <f>100000+150000+36500</f>
        <v>286500</v>
      </c>
      <c r="P26" s="1"/>
      <c r="Q26" s="138">
        <f>SUM(N26:O26)-P26</f>
        <v>286500</v>
      </c>
      <c r="T26" s="111"/>
      <c r="U26" s="15"/>
      <c r="V26" s="29">
        <v>6290</v>
      </c>
      <c r="W26" s="198" t="s">
        <v>134</v>
      </c>
      <c r="X26" s="71">
        <v>1918496</v>
      </c>
      <c r="Y26" s="186"/>
      <c r="Z26" s="1"/>
      <c r="AA26" s="138">
        <f>SUM(X26:Y26)-Z26</f>
        <v>1918496</v>
      </c>
      <c r="AD26" s="111"/>
      <c r="AE26" s="15"/>
      <c r="AF26" s="29">
        <v>6610</v>
      </c>
      <c r="AG26" s="32" t="s">
        <v>105</v>
      </c>
      <c r="AH26" s="71">
        <v>286500</v>
      </c>
      <c r="AI26" s="1"/>
      <c r="AJ26" s="1"/>
      <c r="AK26" s="138">
        <f>SUM(AH26:AI26)-AJ26</f>
        <v>286500</v>
      </c>
      <c r="AN26" s="111"/>
      <c r="AO26" s="15"/>
      <c r="AP26" s="29">
        <v>6610</v>
      </c>
      <c r="AQ26" s="32" t="s">
        <v>105</v>
      </c>
      <c r="AR26" s="71">
        <v>286500</v>
      </c>
      <c r="AS26" s="1"/>
      <c r="AT26" s="1"/>
      <c r="AU26" s="138">
        <f>SUM(AR26:AS26)-AT26</f>
        <v>286500</v>
      </c>
      <c r="AX26" s="111"/>
      <c r="AY26" s="15"/>
      <c r="AZ26" s="29">
        <v>6610</v>
      </c>
      <c r="BA26" s="32" t="s">
        <v>105</v>
      </c>
      <c r="BB26" s="71">
        <v>286500</v>
      </c>
      <c r="BC26" s="1"/>
      <c r="BD26" s="1"/>
      <c r="BE26" s="138">
        <f>SUM(BB26:BC26)-BD26</f>
        <v>286500</v>
      </c>
      <c r="BH26" s="111"/>
      <c r="BI26" s="15"/>
      <c r="BJ26" s="15"/>
      <c r="BK26" s="16"/>
      <c r="BL26" s="86"/>
      <c r="BM26" s="17"/>
      <c r="BN26" s="17"/>
      <c r="BO26" s="116"/>
      <c r="BR26" s="111"/>
      <c r="BS26" s="15"/>
      <c r="BT26" s="15"/>
      <c r="BU26" s="16"/>
      <c r="BV26" s="86"/>
      <c r="BW26" s="17"/>
      <c r="BX26" s="17"/>
      <c r="BY26" s="116"/>
      <c r="CB26" s="111"/>
      <c r="CC26" s="15"/>
      <c r="CD26" s="15"/>
      <c r="CE26" s="16"/>
      <c r="CF26" s="86"/>
      <c r="CG26" s="17"/>
      <c r="CH26" s="17"/>
      <c r="CI26" s="116"/>
    </row>
    <row r="27" spans="1:87" ht="69" customHeight="1">
      <c r="A27" s="13"/>
      <c r="B27" s="15"/>
      <c r="C27" s="75"/>
      <c r="D27" s="68"/>
      <c r="E27" s="58"/>
      <c r="F27" s="58"/>
      <c r="G27" s="58"/>
      <c r="H27" s="58"/>
      <c r="J27" s="111"/>
      <c r="K27" s="15"/>
      <c r="L27" s="29">
        <v>6610</v>
      </c>
      <c r="M27" s="32" t="s">
        <v>105</v>
      </c>
      <c r="N27" s="71"/>
      <c r="O27" s="1">
        <f>100000+150000+36500</f>
        <v>286500</v>
      </c>
      <c r="P27" s="1"/>
      <c r="Q27" s="138">
        <f>SUM(N27:O27)-P27</f>
        <v>286500</v>
      </c>
      <c r="T27" s="111"/>
      <c r="U27" s="15"/>
      <c r="V27" s="29">
        <v>6300</v>
      </c>
      <c r="W27" s="198" t="s">
        <v>120</v>
      </c>
      <c r="X27" s="71">
        <v>200000</v>
      </c>
      <c r="Y27" s="186"/>
      <c r="Z27" s="1"/>
      <c r="AA27" s="138">
        <f t="shared" si="7"/>
        <v>200000</v>
      </c>
      <c r="AB27" t="s">
        <v>147</v>
      </c>
      <c r="AD27" s="111"/>
      <c r="AE27" s="15"/>
      <c r="AF27" s="29">
        <v>6610</v>
      </c>
      <c r="AG27" s="32" t="s">
        <v>105</v>
      </c>
      <c r="AH27" s="71">
        <v>286500</v>
      </c>
      <c r="AI27" s="1"/>
      <c r="AJ27" s="1"/>
      <c r="AK27" s="138">
        <f>SUM(AH27:AI27)-AJ27</f>
        <v>286500</v>
      </c>
      <c r="AN27" s="111"/>
      <c r="AO27" s="15"/>
      <c r="AP27" s="29">
        <v>6610</v>
      </c>
      <c r="AQ27" s="32" t="s">
        <v>105</v>
      </c>
      <c r="AR27" s="71">
        <v>286500</v>
      </c>
      <c r="AS27" s="1"/>
      <c r="AT27" s="1"/>
      <c r="AU27" s="138">
        <f>SUM(AR27:AS27)-AT27</f>
        <v>286500</v>
      </c>
      <c r="AX27" s="111"/>
      <c r="AY27" s="15"/>
      <c r="AZ27" s="29">
        <v>6610</v>
      </c>
      <c r="BA27" s="32" t="s">
        <v>105</v>
      </c>
      <c r="BB27" s="71">
        <v>286500</v>
      </c>
      <c r="BC27" s="1"/>
      <c r="BD27" s="1"/>
      <c r="BE27" s="138">
        <f>SUM(BB27:BC27)-BD27</f>
        <v>286500</v>
      </c>
      <c r="BH27" s="111"/>
      <c r="BI27" s="15"/>
      <c r="BJ27" s="15"/>
      <c r="BK27" s="16"/>
      <c r="BL27" s="86"/>
      <c r="BM27" s="17"/>
      <c r="BN27" s="17"/>
      <c r="BO27" s="116"/>
      <c r="BR27" s="111"/>
      <c r="BS27" s="15"/>
      <c r="BT27" s="15"/>
      <c r="BU27" s="16"/>
      <c r="BV27" s="86"/>
      <c r="BW27" s="17"/>
      <c r="BX27" s="17"/>
      <c r="BY27" s="116"/>
      <c r="CB27" s="111"/>
      <c r="CC27" s="15"/>
      <c r="CD27" s="15"/>
      <c r="CE27" s="16"/>
      <c r="CF27" s="86"/>
      <c r="CG27" s="17"/>
      <c r="CH27" s="17"/>
      <c r="CI27" s="116"/>
    </row>
    <row r="28" spans="1:87" ht="51" customHeight="1">
      <c r="A28" s="13"/>
      <c r="B28" s="15"/>
      <c r="C28" s="75"/>
      <c r="D28" s="68"/>
      <c r="E28" s="58"/>
      <c r="F28" s="58"/>
      <c r="G28" s="58"/>
      <c r="H28" s="58"/>
      <c r="J28" s="111"/>
      <c r="K28" s="15"/>
      <c r="L28" s="29"/>
      <c r="M28" s="32"/>
      <c r="N28" s="71"/>
      <c r="O28" s="1"/>
      <c r="P28" s="1"/>
      <c r="Q28" s="138"/>
      <c r="T28" s="111"/>
      <c r="U28" s="15"/>
      <c r="V28" s="29">
        <v>6439</v>
      </c>
      <c r="W28" s="198" t="s">
        <v>122</v>
      </c>
      <c r="X28" s="71">
        <v>203614</v>
      </c>
      <c r="Y28" s="186"/>
      <c r="Z28" s="1"/>
      <c r="AA28" s="138">
        <f t="shared" si="7"/>
        <v>203614</v>
      </c>
      <c r="AD28" s="111"/>
      <c r="AE28" s="15"/>
      <c r="AF28" s="29"/>
      <c r="AG28" s="32"/>
      <c r="AH28" s="71"/>
      <c r="AI28" s="1"/>
      <c r="AJ28" s="1"/>
      <c r="AK28" s="138"/>
      <c r="AN28" s="111"/>
      <c r="AO28" s="15"/>
      <c r="AP28" s="29"/>
      <c r="AQ28" s="32"/>
      <c r="AR28" s="71"/>
      <c r="AS28" s="1"/>
      <c r="AT28" s="1"/>
      <c r="AU28" s="138"/>
      <c r="AX28" s="111"/>
      <c r="AY28" s="15"/>
      <c r="AZ28" s="29"/>
      <c r="BA28" s="32"/>
      <c r="BB28" s="71"/>
      <c r="BC28" s="1"/>
      <c r="BD28" s="1"/>
      <c r="BE28" s="138"/>
      <c r="BH28" s="111"/>
      <c r="BI28" s="15"/>
      <c r="BJ28" s="15"/>
      <c r="BK28" s="16"/>
      <c r="BL28" s="86"/>
      <c r="BM28" s="17"/>
      <c r="BN28" s="17"/>
      <c r="BO28" s="116"/>
      <c r="BR28" s="111"/>
      <c r="BS28" s="15"/>
      <c r="BT28" s="15"/>
      <c r="BU28" s="16"/>
      <c r="BV28" s="86"/>
      <c r="BW28" s="17"/>
      <c r="BX28" s="17"/>
      <c r="BY28" s="116"/>
      <c r="CB28" s="111"/>
      <c r="CC28" s="15"/>
      <c r="CD28" s="15"/>
      <c r="CE28" s="16"/>
      <c r="CF28" s="86"/>
      <c r="CG28" s="17"/>
      <c r="CH28" s="17"/>
      <c r="CI28" s="116"/>
    </row>
    <row r="29" spans="1:87" ht="69.75" customHeight="1" hidden="1">
      <c r="A29" s="13"/>
      <c r="B29" s="15"/>
      <c r="C29" s="75"/>
      <c r="D29" s="68"/>
      <c r="E29" s="58"/>
      <c r="F29" s="58"/>
      <c r="G29" s="58"/>
      <c r="H29" s="58"/>
      <c r="J29" s="111"/>
      <c r="K29" s="15"/>
      <c r="L29" s="29">
        <v>6610</v>
      </c>
      <c r="M29" s="32" t="s">
        <v>105</v>
      </c>
      <c r="N29" s="71"/>
      <c r="O29" s="1">
        <f>100000+150000+36500</f>
        <v>286500</v>
      </c>
      <c r="P29" s="1"/>
      <c r="Q29" s="138">
        <f>SUM(N29:O29)-P29</f>
        <v>286500</v>
      </c>
      <c r="T29" s="111"/>
      <c r="U29" s="15"/>
      <c r="V29" s="29">
        <v>6610</v>
      </c>
      <c r="W29" s="198" t="s">
        <v>105</v>
      </c>
      <c r="X29" s="71"/>
      <c r="Y29" s="1"/>
      <c r="Z29" s="1"/>
      <c r="AA29" s="138">
        <f t="shared" si="7"/>
        <v>0</v>
      </c>
      <c r="AD29" s="111"/>
      <c r="AE29" s="15"/>
      <c r="AF29" s="29">
        <v>6610</v>
      </c>
      <c r="AG29" s="32" t="s">
        <v>105</v>
      </c>
      <c r="AH29" s="71">
        <v>286500</v>
      </c>
      <c r="AI29" s="1"/>
      <c r="AJ29" s="1"/>
      <c r="AK29" s="138">
        <f>SUM(AH29:AI29)-AJ29</f>
        <v>286500</v>
      </c>
      <c r="AN29" s="111"/>
      <c r="AO29" s="15"/>
      <c r="AP29" s="29">
        <v>6610</v>
      </c>
      <c r="AQ29" s="32" t="s">
        <v>105</v>
      </c>
      <c r="AR29" s="71">
        <v>286500</v>
      </c>
      <c r="AS29" s="1"/>
      <c r="AT29" s="1"/>
      <c r="AU29" s="138">
        <f>SUM(AR29:AS29)-AT29</f>
        <v>286500</v>
      </c>
      <c r="AX29" s="111"/>
      <c r="AY29" s="15"/>
      <c r="AZ29" s="29">
        <v>6610</v>
      </c>
      <c r="BA29" s="32" t="s">
        <v>105</v>
      </c>
      <c r="BB29" s="71">
        <v>286500</v>
      </c>
      <c r="BC29" s="1"/>
      <c r="BD29" s="1"/>
      <c r="BE29" s="138">
        <f>SUM(BB29:BC29)-BD29</f>
        <v>286500</v>
      </c>
      <c r="BH29" s="111"/>
      <c r="BI29" s="15"/>
      <c r="BJ29" s="15"/>
      <c r="BK29" s="16"/>
      <c r="BL29" s="86"/>
      <c r="BM29" s="17"/>
      <c r="BN29" s="17"/>
      <c r="BO29" s="116"/>
      <c r="BR29" s="111"/>
      <c r="BS29" s="15"/>
      <c r="BT29" s="15"/>
      <c r="BU29" s="16"/>
      <c r="BV29" s="86"/>
      <c r="BW29" s="17"/>
      <c r="BX29" s="17"/>
      <c r="BY29" s="116"/>
      <c r="CB29" s="111"/>
      <c r="CC29" s="15"/>
      <c r="CD29" s="15"/>
      <c r="CE29" s="16"/>
      <c r="CF29" s="86"/>
      <c r="CG29" s="17"/>
      <c r="CH29" s="17"/>
      <c r="CI29" s="116"/>
    </row>
    <row r="30" spans="1:87" ht="66.75" customHeight="1">
      <c r="A30" s="13"/>
      <c r="B30" s="15"/>
      <c r="C30" s="75"/>
      <c r="D30" s="68"/>
      <c r="E30" s="58"/>
      <c r="F30" s="58"/>
      <c r="G30" s="58"/>
      <c r="H30" s="58"/>
      <c r="J30" s="111"/>
      <c r="K30" s="15"/>
      <c r="L30" s="29"/>
      <c r="M30" s="32"/>
      <c r="N30" s="71"/>
      <c r="O30" s="1"/>
      <c r="P30" s="1"/>
      <c r="Q30" s="138"/>
      <c r="T30" s="111"/>
      <c r="U30" s="15"/>
      <c r="V30" s="29">
        <v>6610</v>
      </c>
      <c r="W30" s="198" t="s">
        <v>133</v>
      </c>
      <c r="X30" s="71">
        <v>160000</v>
      </c>
      <c r="Y30" s="186"/>
      <c r="Z30" s="1"/>
      <c r="AA30" s="138">
        <f>SUM(X30:Y30)-Z30</f>
        <v>160000</v>
      </c>
      <c r="AD30" s="111"/>
      <c r="AE30" s="15"/>
      <c r="AF30" s="29"/>
      <c r="AG30" s="32"/>
      <c r="AH30" s="71"/>
      <c r="AI30" s="1"/>
      <c r="AJ30" s="1"/>
      <c r="AK30" s="138"/>
      <c r="AN30" s="111"/>
      <c r="AO30" s="15"/>
      <c r="AP30" s="29"/>
      <c r="AQ30" s="32"/>
      <c r="AR30" s="71"/>
      <c r="AS30" s="1"/>
      <c r="AT30" s="1"/>
      <c r="AU30" s="138"/>
      <c r="AX30" s="111"/>
      <c r="AY30" s="15"/>
      <c r="AZ30" s="29"/>
      <c r="BA30" s="32"/>
      <c r="BB30" s="71"/>
      <c r="BC30" s="1"/>
      <c r="BD30" s="1"/>
      <c r="BE30" s="138"/>
      <c r="BH30" s="111"/>
      <c r="BI30" s="15"/>
      <c r="BJ30" s="15"/>
      <c r="BK30" s="16"/>
      <c r="BL30" s="86"/>
      <c r="BM30" s="17"/>
      <c r="BN30" s="17"/>
      <c r="BO30" s="116"/>
      <c r="BR30" s="111"/>
      <c r="BS30" s="15"/>
      <c r="BT30" s="15"/>
      <c r="BU30" s="16"/>
      <c r="BV30" s="86"/>
      <c r="BW30" s="17"/>
      <c r="BX30" s="17"/>
      <c r="BY30" s="116"/>
      <c r="CB30" s="111"/>
      <c r="CC30" s="15"/>
      <c r="CD30" s="15"/>
      <c r="CE30" s="16"/>
      <c r="CF30" s="86"/>
      <c r="CG30" s="17"/>
      <c r="CH30" s="17"/>
      <c r="CI30" s="116"/>
    </row>
    <row r="31" spans="1:87" ht="27" customHeight="1">
      <c r="A31" s="13"/>
      <c r="B31" s="15"/>
      <c r="C31" s="75"/>
      <c r="D31" s="68"/>
      <c r="E31" s="58"/>
      <c r="F31" s="58"/>
      <c r="G31" s="58"/>
      <c r="H31" s="58"/>
      <c r="J31" s="111"/>
      <c r="K31" s="15"/>
      <c r="L31" s="15"/>
      <c r="M31" s="16"/>
      <c r="N31" s="86"/>
      <c r="O31" s="17"/>
      <c r="P31" s="17"/>
      <c r="Q31" s="116"/>
      <c r="T31" s="111"/>
      <c r="U31" s="15"/>
      <c r="V31" s="46" t="s">
        <v>77</v>
      </c>
      <c r="W31" s="198" t="s">
        <v>27</v>
      </c>
      <c r="X31" s="71">
        <v>3000</v>
      </c>
      <c r="Y31" s="1"/>
      <c r="Z31" s="1"/>
      <c r="AA31" s="138">
        <f t="shared" si="7"/>
        <v>3000</v>
      </c>
      <c r="AD31" s="111"/>
      <c r="AE31" s="15"/>
      <c r="AF31" s="15"/>
      <c r="AG31" s="16"/>
      <c r="AH31" s="86"/>
      <c r="AI31" s="17"/>
      <c r="AJ31" s="17"/>
      <c r="AK31" s="116"/>
      <c r="AN31" s="111"/>
      <c r="AO31" s="15"/>
      <c r="AP31" s="15"/>
      <c r="AQ31" s="16"/>
      <c r="AR31" s="86"/>
      <c r="AS31" s="17"/>
      <c r="AT31" s="17"/>
      <c r="AU31" s="116"/>
      <c r="AX31" s="111"/>
      <c r="AY31" s="15"/>
      <c r="AZ31" s="15"/>
      <c r="BA31" s="16"/>
      <c r="BB31" s="86"/>
      <c r="BC31" s="17"/>
      <c r="BD31" s="17"/>
      <c r="BE31" s="116"/>
      <c r="BH31" s="111"/>
      <c r="BI31" s="15"/>
      <c r="BJ31" s="15"/>
      <c r="BK31" s="16"/>
      <c r="BL31" s="86"/>
      <c r="BM31" s="17"/>
      <c r="BN31" s="17"/>
      <c r="BO31" s="116"/>
      <c r="BR31" s="111"/>
      <c r="BS31" s="15"/>
      <c r="BT31" s="15"/>
      <c r="BU31" s="16"/>
      <c r="BV31" s="86"/>
      <c r="BW31" s="17"/>
      <c r="BX31" s="17"/>
      <c r="BY31" s="116"/>
      <c r="CB31" s="111"/>
      <c r="CC31" s="15"/>
      <c r="CD31" s="15"/>
      <c r="CE31" s="16"/>
      <c r="CF31" s="86"/>
      <c r="CG31" s="17"/>
      <c r="CH31" s="17"/>
      <c r="CI31" s="116"/>
    </row>
    <row r="32" spans="1:87" ht="27.75" customHeight="1" hidden="1">
      <c r="A32" s="13"/>
      <c r="B32" s="15"/>
      <c r="C32" s="75"/>
      <c r="D32" s="68"/>
      <c r="E32" s="58"/>
      <c r="F32" s="58"/>
      <c r="G32" s="58"/>
      <c r="H32" s="58"/>
      <c r="J32" s="111"/>
      <c r="K32" s="15"/>
      <c r="L32" s="15"/>
      <c r="M32" s="16"/>
      <c r="N32" s="86"/>
      <c r="O32" s="17"/>
      <c r="P32" s="17"/>
      <c r="Q32" s="116"/>
      <c r="T32" s="111"/>
      <c r="U32" s="15"/>
      <c r="V32" s="46" t="s">
        <v>80</v>
      </c>
      <c r="W32" s="204" t="s">
        <v>29</v>
      </c>
      <c r="X32" s="86"/>
      <c r="Y32" s="17"/>
      <c r="Z32" s="17"/>
      <c r="AA32" s="121">
        <f t="shared" si="7"/>
        <v>0</v>
      </c>
      <c r="AD32" s="111"/>
      <c r="AE32" s="15"/>
      <c r="AF32" s="15"/>
      <c r="AG32" s="16"/>
      <c r="AH32" s="86"/>
      <c r="AI32" s="17"/>
      <c r="AJ32" s="17"/>
      <c r="AK32" s="116"/>
      <c r="AN32" s="111"/>
      <c r="AO32" s="15"/>
      <c r="AP32" s="15"/>
      <c r="AQ32" s="16"/>
      <c r="AR32" s="86"/>
      <c r="AS32" s="17"/>
      <c r="AT32" s="17"/>
      <c r="AU32" s="116"/>
      <c r="AX32" s="111"/>
      <c r="AY32" s="15"/>
      <c r="AZ32" s="15"/>
      <c r="BA32" s="16"/>
      <c r="BB32" s="86"/>
      <c r="BC32" s="17"/>
      <c r="BD32" s="17"/>
      <c r="BE32" s="116"/>
      <c r="BH32" s="111"/>
      <c r="BI32" s="15"/>
      <c r="BJ32" s="15"/>
      <c r="BK32" s="16"/>
      <c r="BL32" s="86"/>
      <c r="BM32" s="17"/>
      <c r="BN32" s="17"/>
      <c r="BO32" s="116"/>
      <c r="BR32" s="111"/>
      <c r="BS32" s="15"/>
      <c r="BT32" s="15"/>
      <c r="BU32" s="16"/>
      <c r="BV32" s="86"/>
      <c r="BW32" s="17"/>
      <c r="BX32" s="17"/>
      <c r="BY32" s="116"/>
      <c r="CB32" s="111"/>
      <c r="CC32" s="15"/>
      <c r="CD32" s="15"/>
      <c r="CE32" s="16"/>
      <c r="CF32" s="86"/>
      <c r="CG32" s="17"/>
      <c r="CH32" s="17"/>
      <c r="CI32" s="116"/>
    </row>
    <row r="33" spans="1:87" ht="30" customHeight="1" thickBot="1">
      <c r="A33" s="13"/>
      <c r="B33" s="15"/>
      <c r="C33" s="57" t="s">
        <v>81</v>
      </c>
      <c r="D33" s="55" t="s">
        <v>15</v>
      </c>
      <c r="E33" s="56">
        <v>3000</v>
      </c>
      <c r="F33" s="56"/>
      <c r="G33" s="56"/>
      <c r="H33" s="56">
        <f>SUM(E33,F33)-G33</f>
        <v>3000</v>
      </c>
      <c r="J33" s="111"/>
      <c r="K33" s="15"/>
      <c r="L33" s="14" t="s">
        <v>81</v>
      </c>
      <c r="M33" s="16" t="s">
        <v>15</v>
      </c>
      <c r="N33" s="86">
        <f>SUM(H33)</f>
        <v>3000</v>
      </c>
      <c r="O33" s="17"/>
      <c r="P33" s="17"/>
      <c r="Q33" s="116">
        <f>SUM(N33,O33)-P33</f>
        <v>3000</v>
      </c>
      <c r="T33" s="111"/>
      <c r="U33" s="15"/>
      <c r="V33" s="67" t="s">
        <v>126</v>
      </c>
      <c r="W33" s="200" t="s">
        <v>15</v>
      </c>
      <c r="X33" s="71">
        <v>2000</v>
      </c>
      <c r="Y33" s="186"/>
      <c r="Z33" s="1"/>
      <c r="AA33" s="113">
        <f>SUM(X33,Y33)-Z33</f>
        <v>2000</v>
      </c>
      <c r="AD33" s="111"/>
      <c r="AE33" s="15"/>
      <c r="AF33" s="67" t="s">
        <v>81</v>
      </c>
      <c r="AG33" s="68" t="s">
        <v>15</v>
      </c>
      <c r="AH33" s="76">
        <f>SUM(AA33)</f>
        <v>2000</v>
      </c>
      <c r="AI33" s="58"/>
      <c r="AJ33" s="58"/>
      <c r="AK33" s="113">
        <f>SUM(AH33,AI33)-AJ33</f>
        <v>2000</v>
      </c>
      <c r="AN33" s="111"/>
      <c r="AO33" s="15"/>
      <c r="AP33" s="67" t="s">
        <v>81</v>
      </c>
      <c r="AQ33" s="68" t="s">
        <v>15</v>
      </c>
      <c r="AR33" s="76">
        <f>SUM(AK33)</f>
        <v>2000</v>
      </c>
      <c r="AS33" s="58"/>
      <c r="AT33" s="58"/>
      <c r="AU33" s="113">
        <f>SUM(AR33,AS33)-AT33</f>
        <v>2000</v>
      </c>
      <c r="AX33" s="111"/>
      <c r="AY33" s="15"/>
      <c r="AZ33" s="67" t="s">
        <v>81</v>
      </c>
      <c r="BA33" s="68" t="s">
        <v>15</v>
      </c>
      <c r="BB33" s="76">
        <f>SUM(AU33)</f>
        <v>2000</v>
      </c>
      <c r="BC33" s="58"/>
      <c r="BD33" s="58"/>
      <c r="BE33" s="113">
        <f>SUM(BB33,BC33)-BD33</f>
        <v>2000</v>
      </c>
      <c r="BH33" s="111"/>
      <c r="BI33" s="15"/>
      <c r="BJ33" s="67" t="s">
        <v>81</v>
      </c>
      <c r="BK33" s="68" t="s">
        <v>15</v>
      </c>
      <c r="BL33" s="76">
        <f>SUM(BE33)</f>
        <v>2000</v>
      </c>
      <c r="BM33" s="58"/>
      <c r="BN33" s="58"/>
      <c r="BO33" s="113">
        <f>SUM(BL33,BM33)-BN33</f>
        <v>2000</v>
      </c>
      <c r="BR33" s="111"/>
      <c r="BS33" s="15"/>
      <c r="BT33" s="67" t="s">
        <v>81</v>
      </c>
      <c r="BU33" s="68" t="s">
        <v>15</v>
      </c>
      <c r="BV33" s="76">
        <f>SUM(BO33)</f>
        <v>2000</v>
      </c>
      <c r="BW33" s="58"/>
      <c r="BX33" s="58"/>
      <c r="BY33" s="113">
        <f>SUM(BV33,BW33)-BX33</f>
        <v>2000</v>
      </c>
      <c r="CB33" s="111"/>
      <c r="CC33" s="15"/>
      <c r="CD33" s="67" t="s">
        <v>81</v>
      </c>
      <c r="CE33" s="68" t="s">
        <v>15</v>
      </c>
      <c r="CF33" s="76">
        <f>SUM(BY33)</f>
        <v>2000</v>
      </c>
      <c r="CG33" s="58"/>
      <c r="CH33" s="58"/>
      <c r="CI33" s="113">
        <f>SUM(CF33,CG33)-CH33</f>
        <v>2000</v>
      </c>
    </row>
    <row r="34" spans="1:87" ht="30" customHeight="1" hidden="1" thickBot="1">
      <c r="A34" s="13"/>
      <c r="B34" s="15"/>
      <c r="C34" s="57" t="s">
        <v>81</v>
      </c>
      <c r="D34" s="55" t="s">
        <v>15</v>
      </c>
      <c r="E34" s="56">
        <v>3000</v>
      </c>
      <c r="F34" s="56"/>
      <c r="G34" s="56"/>
      <c r="H34" s="56">
        <f>SUM(E34,F34)-G34</f>
        <v>3000</v>
      </c>
      <c r="J34" s="111"/>
      <c r="K34" s="15"/>
      <c r="L34" s="14" t="s">
        <v>81</v>
      </c>
      <c r="M34" s="16" t="s">
        <v>15</v>
      </c>
      <c r="N34" s="86">
        <f t="shared" si="0"/>
        <v>3000</v>
      </c>
      <c r="O34" s="17"/>
      <c r="P34" s="17"/>
      <c r="Q34" s="116">
        <f>SUM(N34,O34)-P34</f>
        <v>3000</v>
      </c>
      <c r="T34" s="111"/>
      <c r="U34" s="15"/>
      <c r="V34" s="177" t="s">
        <v>79</v>
      </c>
      <c r="W34" s="213" t="s">
        <v>31</v>
      </c>
      <c r="X34" s="73"/>
      <c r="Y34" s="216"/>
      <c r="Z34" s="178"/>
      <c r="AA34" s="179">
        <f>SUM(X34,Y34)-Z34</f>
        <v>0</v>
      </c>
      <c r="AD34" s="111"/>
      <c r="AE34" s="15"/>
      <c r="AF34" s="67" t="s">
        <v>81</v>
      </c>
      <c r="AG34" s="68" t="s">
        <v>15</v>
      </c>
      <c r="AH34" s="76">
        <f t="shared" si="1"/>
        <v>0</v>
      </c>
      <c r="AI34" s="58"/>
      <c r="AJ34" s="58"/>
      <c r="AK34" s="113">
        <f>SUM(AH34,AI34)-AJ34</f>
        <v>0</v>
      </c>
      <c r="AN34" s="111"/>
      <c r="AO34" s="15"/>
      <c r="AP34" s="67" t="s">
        <v>81</v>
      </c>
      <c r="AQ34" s="68" t="s">
        <v>15</v>
      </c>
      <c r="AR34" s="76">
        <f t="shared" si="2"/>
        <v>0</v>
      </c>
      <c r="AS34" s="58"/>
      <c r="AT34" s="58"/>
      <c r="AU34" s="113">
        <f>SUM(AR34,AS34)-AT34</f>
        <v>0</v>
      </c>
      <c r="AX34" s="111"/>
      <c r="AY34" s="15"/>
      <c r="AZ34" s="67" t="s">
        <v>81</v>
      </c>
      <c r="BA34" s="68" t="s">
        <v>15</v>
      </c>
      <c r="BB34" s="76">
        <f t="shared" si="3"/>
        <v>0</v>
      </c>
      <c r="BC34" s="58"/>
      <c r="BD34" s="58"/>
      <c r="BE34" s="113">
        <f>SUM(BB34,BC34)-BD34</f>
        <v>0</v>
      </c>
      <c r="BH34" s="111"/>
      <c r="BI34" s="15"/>
      <c r="BJ34" s="67" t="s">
        <v>81</v>
      </c>
      <c r="BK34" s="68" t="s">
        <v>15</v>
      </c>
      <c r="BL34" s="76">
        <f t="shared" si="4"/>
        <v>0</v>
      </c>
      <c r="BM34" s="58"/>
      <c r="BN34" s="58"/>
      <c r="BO34" s="113">
        <f>SUM(BL34,BM34)-BN34</f>
        <v>0</v>
      </c>
      <c r="BR34" s="111"/>
      <c r="BS34" s="15"/>
      <c r="BT34" s="67" t="s">
        <v>81</v>
      </c>
      <c r="BU34" s="68" t="s">
        <v>15</v>
      </c>
      <c r="BV34" s="76">
        <f t="shared" si="5"/>
        <v>0</v>
      </c>
      <c r="BW34" s="58"/>
      <c r="BX34" s="58"/>
      <c r="BY34" s="113">
        <f>SUM(BV34,BW34)-BX34</f>
        <v>0</v>
      </c>
      <c r="CB34" s="111"/>
      <c r="CC34" s="15"/>
      <c r="CD34" s="67" t="s">
        <v>81</v>
      </c>
      <c r="CE34" s="68" t="s">
        <v>15</v>
      </c>
      <c r="CF34" s="76">
        <f t="shared" si="6"/>
        <v>0</v>
      </c>
      <c r="CG34" s="58"/>
      <c r="CH34" s="58"/>
      <c r="CI34" s="113">
        <f>SUM(CF34,CG34)-CH34</f>
        <v>0</v>
      </c>
    </row>
    <row r="35" spans="1:87" ht="36" customHeight="1" thickBot="1">
      <c r="A35" s="10">
        <v>700</v>
      </c>
      <c r="B35" s="22"/>
      <c r="C35" s="22"/>
      <c r="D35" s="23" t="s">
        <v>16</v>
      </c>
      <c r="E35" s="2">
        <f>E36</f>
        <v>86375</v>
      </c>
      <c r="F35" s="2"/>
      <c r="G35" s="2"/>
      <c r="H35" s="2">
        <f>H36</f>
        <v>86375</v>
      </c>
      <c r="J35" s="82">
        <v>700</v>
      </c>
      <c r="K35" s="78"/>
      <c r="L35" s="78"/>
      <c r="M35" s="79" t="s">
        <v>16</v>
      </c>
      <c r="N35" s="80">
        <f t="shared" si="0"/>
        <v>86375</v>
      </c>
      <c r="O35" s="80">
        <f>SUM(O36)</f>
        <v>0</v>
      </c>
      <c r="P35" s="80">
        <f>SUM(P36)</f>
        <v>0</v>
      </c>
      <c r="Q35" s="81">
        <f>Q36</f>
        <v>86375</v>
      </c>
      <c r="T35" s="82">
        <v>700</v>
      </c>
      <c r="U35" s="78"/>
      <c r="V35" s="78"/>
      <c r="W35" s="199" t="s">
        <v>16</v>
      </c>
      <c r="X35" s="80">
        <f>SUM(X36)</f>
        <v>664914</v>
      </c>
      <c r="Y35" s="80"/>
      <c r="Z35" s="80"/>
      <c r="AA35" s="81">
        <f>AA36</f>
        <v>664914</v>
      </c>
      <c r="AD35" s="82">
        <v>700</v>
      </c>
      <c r="AE35" s="78"/>
      <c r="AF35" s="78"/>
      <c r="AG35" s="79" t="s">
        <v>16</v>
      </c>
      <c r="AH35" s="80">
        <f t="shared" si="1"/>
        <v>664914</v>
      </c>
      <c r="AI35" s="80">
        <f>SUM(AI36)</f>
        <v>0</v>
      </c>
      <c r="AJ35" s="80">
        <f>SUM(AJ36)</f>
        <v>0</v>
      </c>
      <c r="AK35" s="81">
        <f>AK36</f>
        <v>542600</v>
      </c>
      <c r="AN35" s="82">
        <v>700</v>
      </c>
      <c r="AO35" s="78"/>
      <c r="AP35" s="78"/>
      <c r="AQ35" s="79" t="s">
        <v>16</v>
      </c>
      <c r="AR35" s="80">
        <f t="shared" si="2"/>
        <v>542600</v>
      </c>
      <c r="AS35" s="80">
        <f>SUM(AS36)</f>
        <v>0</v>
      </c>
      <c r="AT35" s="80">
        <f>SUM(AT36)</f>
        <v>0</v>
      </c>
      <c r="AU35" s="81">
        <f>AU36</f>
        <v>542600</v>
      </c>
      <c r="AX35" s="82">
        <v>700</v>
      </c>
      <c r="AY35" s="78"/>
      <c r="AZ35" s="78"/>
      <c r="BA35" s="79" t="s">
        <v>16</v>
      </c>
      <c r="BB35" s="80">
        <f t="shared" si="3"/>
        <v>542600</v>
      </c>
      <c r="BC35" s="80">
        <f>SUM(BC36)</f>
        <v>0</v>
      </c>
      <c r="BD35" s="80">
        <f>SUM(BD36)</f>
        <v>0</v>
      </c>
      <c r="BE35" s="81">
        <f>BE36</f>
        <v>542600</v>
      </c>
      <c r="BH35" s="82">
        <v>700</v>
      </c>
      <c r="BI35" s="78"/>
      <c r="BJ35" s="78"/>
      <c r="BK35" s="79" t="s">
        <v>16</v>
      </c>
      <c r="BL35" s="80">
        <f t="shared" si="4"/>
        <v>542600</v>
      </c>
      <c r="BM35" s="80">
        <f>SUM(BM36)</f>
        <v>0</v>
      </c>
      <c r="BN35" s="80">
        <f>SUM(BN36)</f>
        <v>0</v>
      </c>
      <c r="BO35" s="81">
        <f>BO36</f>
        <v>542600</v>
      </c>
      <c r="BR35" s="82">
        <v>700</v>
      </c>
      <c r="BS35" s="78"/>
      <c r="BT35" s="78"/>
      <c r="BU35" s="79" t="s">
        <v>16</v>
      </c>
      <c r="BV35" s="80">
        <f t="shared" si="5"/>
        <v>542600</v>
      </c>
      <c r="BW35" s="80">
        <f>SUM(BW36)</f>
        <v>0</v>
      </c>
      <c r="BX35" s="80">
        <f>SUM(BX36)</f>
        <v>0</v>
      </c>
      <c r="BY35" s="81">
        <f>BY36</f>
        <v>542600</v>
      </c>
      <c r="CB35" s="82">
        <v>700</v>
      </c>
      <c r="CC35" s="78"/>
      <c r="CD35" s="78"/>
      <c r="CE35" s="79" t="s">
        <v>16</v>
      </c>
      <c r="CF35" s="80">
        <f t="shared" si="6"/>
        <v>542600</v>
      </c>
      <c r="CG35" s="80">
        <f>SUM(CG36)</f>
        <v>0</v>
      </c>
      <c r="CH35" s="80">
        <f>SUM(CH36)</f>
        <v>0</v>
      </c>
      <c r="CI35" s="81">
        <f>CI36</f>
        <v>542600</v>
      </c>
    </row>
    <row r="36" spans="1:87" ht="28.5" customHeight="1">
      <c r="A36" s="13"/>
      <c r="B36" s="15">
        <v>70005</v>
      </c>
      <c r="C36" s="48"/>
      <c r="D36" s="49" t="s">
        <v>17</v>
      </c>
      <c r="E36" s="50">
        <f>E37+E39</f>
        <v>86375</v>
      </c>
      <c r="F36" s="50"/>
      <c r="G36" s="50"/>
      <c r="H36" s="50">
        <f>H37+H39</f>
        <v>86375</v>
      </c>
      <c r="J36" s="111"/>
      <c r="K36" s="122">
        <v>70005</v>
      </c>
      <c r="L36" s="122"/>
      <c r="M36" s="123" t="s">
        <v>17</v>
      </c>
      <c r="N36" s="124">
        <f t="shared" si="0"/>
        <v>86375</v>
      </c>
      <c r="O36" s="125">
        <f>SUM(O37:O39)</f>
        <v>0</v>
      </c>
      <c r="P36" s="125">
        <f>SUM(P37:P39)</f>
        <v>0</v>
      </c>
      <c r="Q36" s="126">
        <f>Q37+Q39</f>
        <v>86375</v>
      </c>
      <c r="T36" s="111"/>
      <c r="U36" s="122">
        <v>70005</v>
      </c>
      <c r="V36" s="122"/>
      <c r="W36" s="196" t="s">
        <v>17</v>
      </c>
      <c r="X36" s="124">
        <f>SUM(X37:X39)</f>
        <v>664914</v>
      </c>
      <c r="Y36" s="124"/>
      <c r="Z36" s="124"/>
      <c r="AA36" s="214">
        <f>SUM(AA37:AA39)</f>
        <v>664914</v>
      </c>
      <c r="AD36" s="111"/>
      <c r="AE36" s="122">
        <v>70005</v>
      </c>
      <c r="AF36" s="122"/>
      <c r="AG36" s="123" t="s">
        <v>17</v>
      </c>
      <c r="AH36" s="124">
        <f t="shared" si="1"/>
        <v>664914</v>
      </c>
      <c r="AI36" s="125">
        <f>SUM(AI37:AI39)</f>
        <v>0</v>
      </c>
      <c r="AJ36" s="125">
        <f>SUM(AJ37:AJ39)</f>
        <v>0</v>
      </c>
      <c r="AK36" s="126">
        <f>AK37+AK39</f>
        <v>542600</v>
      </c>
      <c r="AN36" s="111"/>
      <c r="AO36" s="122">
        <v>70005</v>
      </c>
      <c r="AP36" s="122"/>
      <c r="AQ36" s="123" t="s">
        <v>17</v>
      </c>
      <c r="AR36" s="124">
        <f t="shared" si="2"/>
        <v>542600</v>
      </c>
      <c r="AS36" s="125">
        <f>SUM(AS37:AS39)</f>
        <v>0</v>
      </c>
      <c r="AT36" s="125">
        <f>SUM(AT37:AT39)</f>
        <v>0</v>
      </c>
      <c r="AU36" s="126">
        <f>AU37+AU39</f>
        <v>542600</v>
      </c>
      <c r="AX36" s="111"/>
      <c r="AY36" s="122">
        <v>70005</v>
      </c>
      <c r="AZ36" s="122"/>
      <c r="BA36" s="123" t="s">
        <v>17</v>
      </c>
      <c r="BB36" s="124">
        <f t="shared" si="3"/>
        <v>542600</v>
      </c>
      <c r="BC36" s="125">
        <f>SUM(BC37:BC39)</f>
        <v>0</v>
      </c>
      <c r="BD36" s="125">
        <f>SUM(BD37:BD39)</f>
        <v>0</v>
      </c>
      <c r="BE36" s="126">
        <f>BE37+BE39</f>
        <v>542600</v>
      </c>
      <c r="BH36" s="111"/>
      <c r="BI36" s="122">
        <v>70005</v>
      </c>
      <c r="BJ36" s="122"/>
      <c r="BK36" s="123" t="s">
        <v>17</v>
      </c>
      <c r="BL36" s="124">
        <f t="shared" si="4"/>
        <v>542600</v>
      </c>
      <c r="BM36" s="125">
        <f>SUM(BM37:BM39)</f>
        <v>0</v>
      </c>
      <c r="BN36" s="125">
        <f>SUM(BN37:BN39)</f>
        <v>0</v>
      </c>
      <c r="BO36" s="126">
        <f>BO37+BO39</f>
        <v>542600</v>
      </c>
      <c r="BR36" s="111"/>
      <c r="BS36" s="122">
        <v>70005</v>
      </c>
      <c r="BT36" s="122"/>
      <c r="BU36" s="123" t="s">
        <v>17</v>
      </c>
      <c r="BV36" s="124">
        <f t="shared" si="5"/>
        <v>542600</v>
      </c>
      <c r="BW36" s="125">
        <f>SUM(BW37:BW39)</f>
        <v>0</v>
      </c>
      <c r="BX36" s="125">
        <f>SUM(BX37:BX39)</f>
        <v>0</v>
      </c>
      <c r="BY36" s="126">
        <f>BY37+BY39</f>
        <v>542600</v>
      </c>
      <c r="CB36" s="111"/>
      <c r="CC36" s="122">
        <v>70005</v>
      </c>
      <c r="CD36" s="122"/>
      <c r="CE36" s="123" t="s">
        <v>17</v>
      </c>
      <c r="CF36" s="124">
        <f t="shared" si="6"/>
        <v>542600</v>
      </c>
      <c r="CG36" s="125">
        <f>SUM(CG37:CG39)</f>
        <v>0</v>
      </c>
      <c r="CH36" s="125">
        <f>SUM(CH37:CH39)</f>
        <v>0</v>
      </c>
      <c r="CI36" s="126">
        <f>CI37+CI39</f>
        <v>542600</v>
      </c>
    </row>
    <row r="37" spans="1:87" ht="63.75" customHeight="1">
      <c r="A37" s="13"/>
      <c r="B37" s="15"/>
      <c r="C37" s="51">
        <v>2110</v>
      </c>
      <c r="D37" s="52" t="s">
        <v>63</v>
      </c>
      <c r="E37" s="53">
        <v>5000</v>
      </c>
      <c r="F37" s="53"/>
      <c r="G37" s="53"/>
      <c r="H37" s="53">
        <f>SUM(E37,F37)-G37</f>
        <v>5000</v>
      </c>
      <c r="J37" s="111"/>
      <c r="K37" s="15"/>
      <c r="L37" s="15">
        <v>2110</v>
      </c>
      <c r="M37" s="16" t="s">
        <v>63</v>
      </c>
      <c r="N37" s="86">
        <f t="shared" si="0"/>
        <v>5000</v>
      </c>
      <c r="O37" s="17"/>
      <c r="P37" s="17"/>
      <c r="Q37" s="116">
        <f>SUM(N37,O37)-P37</f>
        <v>5000</v>
      </c>
      <c r="T37" s="120"/>
      <c r="U37" s="33"/>
      <c r="V37" s="29">
        <v>2110</v>
      </c>
      <c r="W37" s="204" t="s">
        <v>63</v>
      </c>
      <c r="X37" s="72">
        <v>10000</v>
      </c>
      <c r="Y37" s="45"/>
      <c r="Z37" s="45"/>
      <c r="AA37" s="121">
        <f>SUM(X37,Y37)-Z37</f>
        <v>10000</v>
      </c>
      <c r="AD37" s="111"/>
      <c r="AE37" s="15"/>
      <c r="AF37" s="59">
        <v>2110</v>
      </c>
      <c r="AG37" s="60" t="s">
        <v>63</v>
      </c>
      <c r="AH37" s="127">
        <f t="shared" si="1"/>
        <v>10000</v>
      </c>
      <c r="AI37" s="61"/>
      <c r="AJ37" s="61"/>
      <c r="AK37" s="114">
        <f>SUM(AH37,AI37)-AJ37</f>
        <v>10000</v>
      </c>
      <c r="AN37" s="111"/>
      <c r="AO37" s="15"/>
      <c r="AP37" s="59">
        <v>2110</v>
      </c>
      <c r="AQ37" s="60" t="s">
        <v>63</v>
      </c>
      <c r="AR37" s="127">
        <f t="shared" si="2"/>
        <v>10000</v>
      </c>
      <c r="AS37" s="61"/>
      <c r="AT37" s="61"/>
      <c r="AU37" s="114">
        <f>SUM(AR37,AS37)-AT37</f>
        <v>10000</v>
      </c>
      <c r="AX37" s="111"/>
      <c r="AY37" s="15"/>
      <c r="AZ37" s="59">
        <v>2110</v>
      </c>
      <c r="BA37" s="60" t="s">
        <v>63</v>
      </c>
      <c r="BB37" s="127">
        <f t="shared" si="3"/>
        <v>10000</v>
      </c>
      <c r="BC37" s="61"/>
      <c r="BD37" s="61"/>
      <c r="BE37" s="114">
        <f>SUM(BB37,BC37)-BD37</f>
        <v>10000</v>
      </c>
      <c r="BH37" s="111"/>
      <c r="BI37" s="15"/>
      <c r="BJ37" s="59">
        <v>2110</v>
      </c>
      <c r="BK37" s="60" t="s">
        <v>63</v>
      </c>
      <c r="BL37" s="127">
        <f t="shared" si="4"/>
        <v>10000</v>
      </c>
      <c r="BM37" s="61"/>
      <c r="BN37" s="61"/>
      <c r="BO37" s="114">
        <f>SUM(BL37,BM37)-BN37</f>
        <v>10000</v>
      </c>
      <c r="BR37" s="111"/>
      <c r="BS37" s="15"/>
      <c r="BT37" s="59">
        <v>2110</v>
      </c>
      <c r="BU37" s="60" t="s">
        <v>63</v>
      </c>
      <c r="BV37" s="127">
        <f t="shared" si="5"/>
        <v>10000</v>
      </c>
      <c r="BW37" s="61"/>
      <c r="BX37" s="61"/>
      <c r="BY37" s="114">
        <f>SUM(BV37,BW37)-BX37</f>
        <v>10000</v>
      </c>
      <c r="CB37" s="111"/>
      <c r="CC37" s="15"/>
      <c r="CD37" s="59">
        <v>2110</v>
      </c>
      <c r="CE37" s="60" t="s">
        <v>63</v>
      </c>
      <c r="CF37" s="127">
        <f t="shared" si="6"/>
        <v>10000</v>
      </c>
      <c r="CG37" s="61"/>
      <c r="CH37" s="61"/>
      <c r="CI37" s="114">
        <f>SUM(CF37,CG37)-CH37</f>
        <v>10000</v>
      </c>
    </row>
    <row r="38" spans="1:87" ht="57" customHeight="1" thickBot="1">
      <c r="A38" s="13"/>
      <c r="B38" s="15"/>
      <c r="C38" s="54">
        <v>2360</v>
      </c>
      <c r="D38" s="55" t="s">
        <v>90</v>
      </c>
      <c r="E38" s="56">
        <v>81375</v>
      </c>
      <c r="F38" s="56"/>
      <c r="G38" s="56"/>
      <c r="H38" s="56">
        <f>SUM(E38,F38)-G38</f>
        <v>81375</v>
      </c>
      <c r="J38" s="111"/>
      <c r="K38" s="15"/>
      <c r="L38" s="160">
        <v>2360</v>
      </c>
      <c r="M38" s="161" t="s">
        <v>90</v>
      </c>
      <c r="N38" s="162">
        <f>SUM(H38)</f>
        <v>81375</v>
      </c>
      <c r="O38" s="163"/>
      <c r="P38" s="163"/>
      <c r="Q38" s="164">
        <f>SUM(N38,O38)-P38</f>
        <v>81375</v>
      </c>
      <c r="T38" s="111"/>
      <c r="U38" s="15"/>
      <c r="V38" s="46" t="s">
        <v>76</v>
      </c>
      <c r="W38" s="198" t="s">
        <v>48</v>
      </c>
      <c r="X38" s="136">
        <v>122314</v>
      </c>
      <c r="Y38" s="223"/>
      <c r="Z38" s="223"/>
      <c r="AA38" s="224">
        <f>SUM(X38,Y38)-Z38</f>
        <v>122314</v>
      </c>
      <c r="AD38" s="111"/>
      <c r="AE38" s="15"/>
      <c r="AF38" s="75">
        <v>2360</v>
      </c>
      <c r="AG38" s="68" t="s">
        <v>90</v>
      </c>
      <c r="AH38" s="76">
        <f>SUM(AA38)</f>
        <v>122314</v>
      </c>
      <c r="AI38" s="58"/>
      <c r="AJ38" s="58"/>
      <c r="AK38" s="113">
        <f>SUM(AH38,AI38)-AJ38</f>
        <v>122314</v>
      </c>
      <c r="AN38" s="111"/>
      <c r="AO38" s="15"/>
      <c r="AP38" s="75">
        <v>2360</v>
      </c>
      <c r="AQ38" s="68" t="s">
        <v>90</v>
      </c>
      <c r="AR38" s="76">
        <f>SUM(AK38)</f>
        <v>122314</v>
      </c>
      <c r="AS38" s="58"/>
      <c r="AT38" s="58"/>
      <c r="AU38" s="113">
        <f>SUM(AR38,AS38)-AT38</f>
        <v>122314</v>
      </c>
      <c r="AX38" s="111"/>
      <c r="AY38" s="15"/>
      <c r="AZ38" s="75">
        <v>2360</v>
      </c>
      <c r="BA38" s="68" t="s">
        <v>90</v>
      </c>
      <c r="BB38" s="76">
        <f>SUM(AU38)</f>
        <v>122314</v>
      </c>
      <c r="BC38" s="58"/>
      <c r="BD38" s="58"/>
      <c r="BE38" s="113">
        <f>SUM(BB38,BC38)-BD38</f>
        <v>122314</v>
      </c>
      <c r="BH38" s="111"/>
      <c r="BI38" s="15"/>
      <c r="BJ38" s="75">
        <v>2360</v>
      </c>
      <c r="BK38" s="68" t="s">
        <v>90</v>
      </c>
      <c r="BL38" s="76">
        <f>SUM(BE38)</f>
        <v>122314</v>
      </c>
      <c r="BM38" s="58"/>
      <c r="BN38" s="58"/>
      <c r="BO38" s="113">
        <f>SUM(BL38,BM38)-BN38</f>
        <v>122314</v>
      </c>
      <c r="BR38" s="111"/>
      <c r="BS38" s="15"/>
      <c r="BT38" s="75">
        <v>2360</v>
      </c>
      <c r="BU38" s="68" t="s">
        <v>90</v>
      </c>
      <c r="BV38" s="76">
        <f>SUM(BO38)</f>
        <v>122314</v>
      </c>
      <c r="BW38" s="58"/>
      <c r="BX38" s="58"/>
      <c r="BY38" s="113">
        <f>SUM(BV38,BW38)-BX38</f>
        <v>122314</v>
      </c>
      <c r="CB38" s="111"/>
      <c r="CC38" s="15"/>
      <c r="CD38" s="75">
        <v>2360</v>
      </c>
      <c r="CE38" s="68" t="s">
        <v>90</v>
      </c>
      <c r="CF38" s="76">
        <f>SUM(BY38)</f>
        <v>122314</v>
      </c>
      <c r="CG38" s="58"/>
      <c r="CH38" s="58"/>
      <c r="CI38" s="113">
        <f>SUM(CF38,CG38)-CH38</f>
        <v>122314</v>
      </c>
    </row>
    <row r="39" spans="1:87" ht="57" customHeight="1" thickBot="1">
      <c r="A39" s="13"/>
      <c r="B39" s="15"/>
      <c r="C39" s="54">
        <v>2360</v>
      </c>
      <c r="D39" s="55" t="s">
        <v>90</v>
      </c>
      <c r="E39" s="56">
        <v>81375</v>
      </c>
      <c r="F39" s="56"/>
      <c r="G39" s="56"/>
      <c r="H39" s="56">
        <f>SUM(E39,F39)-G39</f>
        <v>81375</v>
      </c>
      <c r="J39" s="111"/>
      <c r="K39" s="15"/>
      <c r="L39" s="160">
        <v>2360</v>
      </c>
      <c r="M39" s="161" t="s">
        <v>90</v>
      </c>
      <c r="N39" s="162">
        <f t="shared" si="0"/>
        <v>81375</v>
      </c>
      <c r="O39" s="163"/>
      <c r="P39" s="163"/>
      <c r="Q39" s="164">
        <f>SUM(N39,O39)-P39</f>
        <v>81375</v>
      </c>
      <c r="T39" s="188"/>
      <c r="U39" s="189"/>
      <c r="V39" s="190" t="s">
        <v>112</v>
      </c>
      <c r="W39" s="184" t="s">
        <v>113</v>
      </c>
      <c r="X39" s="162">
        <v>532600</v>
      </c>
      <c r="Y39" s="163"/>
      <c r="Z39" s="163"/>
      <c r="AA39" s="164">
        <f>SUM(X39,Y39)-Z39</f>
        <v>532600</v>
      </c>
      <c r="AD39" s="111"/>
      <c r="AE39" s="15"/>
      <c r="AF39" s="75">
        <v>2360</v>
      </c>
      <c r="AG39" s="68" t="s">
        <v>90</v>
      </c>
      <c r="AH39" s="76">
        <f t="shared" si="1"/>
        <v>532600</v>
      </c>
      <c r="AI39" s="58"/>
      <c r="AJ39" s="58"/>
      <c r="AK39" s="113">
        <f>SUM(AH39,AI39)-AJ39</f>
        <v>532600</v>
      </c>
      <c r="AN39" s="111"/>
      <c r="AO39" s="15"/>
      <c r="AP39" s="75">
        <v>2360</v>
      </c>
      <c r="AQ39" s="68" t="s">
        <v>90</v>
      </c>
      <c r="AR39" s="76">
        <f t="shared" si="2"/>
        <v>532600</v>
      </c>
      <c r="AS39" s="58"/>
      <c r="AT39" s="58"/>
      <c r="AU39" s="113">
        <f>SUM(AR39,AS39)-AT39</f>
        <v>532600</v>
      </c>
      <c r="AX39" s="111"/>
      <c r="AY39" s="15"/>
      <c r="AZ39" s="75">
        <v>2360</v>
      </c>
      <c r="BA39" s="68" t="s">
        <v>90</v>
      </c>
      <c r="BB39" s="76">
        <f t="shared" si="3"/>
        <v>532600</v>
      </c>
      <c r="BC39" s="58"/>
      <c r="BD39" s="58"/>
      <c r="BE39" s="113">
        <f>SUM(BB39,BC39)-BD39</f>
        <v>532600</v>
      </c>
      <c r="BH39" s="111"/>
      <c r="BI39" s="15"/>
      <c r="BJ39" s="75">
        <v>2360</v>
      </c>
      <c r="BK39" s="68" t="s">
        <v>90</v>
      </c>
      <c r="BL39" s="76">
        <f t="shared" si="4"/>
        <v>532600</v>
      </c>
      <c r="BM39" s="58"/>
      <c r="BN39" s="58"/>
      <c r="BO39" s="113">
        <f>SUM(BL39,BM39)-BN39</f>
        <v>532600</v>
      </c>
      <c r="BR39" s="111"/>
      <c r="BS39" s="15"/>
      <c r="BT39" s="75">
        <v>2360</v>
      </c>
      <c r="BU39" s="68" t="s">
        <v>90</v>
      </c>
      <c r="BV39" s="76">
        <f t="shared" si="5"/>
        <v>532600</v>
      </c>
      <c r="BW39" s="58"/>
      <c r="BX39" s="58"/>
      <c r="BY39" s="113">
        <f>SUM(BV39,BW39)-BX39</f>
        <v>532600</v>
      </c>
      <c r="CB39" s="111"/>
      <c r="CC39" s="15"/>
      <c r="CD39" s="75">
        <v>2360</v>
      </c>
      <c r="CE39" s="68" t="s">
        <v>90</v>
      </c>
      <c r="CF39" s="76">
        <f t="shared" si="6"/>
        <v>532600</v>
      </c>
      <c r="CG39" s="58"/>
      <c r="CH39" s="58"/>
      <c r="CI39" s="113">
        <f>SUM(CF39,CG39)-CH39</f>
        <v>532600</v>
      </c>
    </row>
    <row r="40" spans="1:87" ht="28.5" customHeight="1" thickBot="1">
      <c r="A40" s="10">
        <v>710</v>
      </c>
      <c r="B40" s="22"/>
      <c r="C40" s="22"/>
      <c r="D40" s="23" t="s">
        <v>18</v>
      </c>
      <c r="E40" s="2">
        <f>E41+E43+E45</f>
        <v>272800</v>
      </c>
      <c r="F40" s="2"/>
      <c r="G40" s="2"/>
      <c r="H40" s="2">
        <f>H41+H43+H45</f>
        <v>272800</v>
      </c>
      <c r="J40" s="82">
        <v>710</v>
      </c>
      <c r="K40" s="78"/>
      <c r="L40" s="78"/>
      <c r="M40" s="79" t="s">
        <v>18</v>
      </c>
      <c r="N40" s="80">
        <f t="shared" si="0"/>
        <v>272800</v>
      </c>
      <c r="O40" s="80">
        <f>SUM(O41,O43,O45)</f>
        <v>0</v>
      </c>
      <c r="P40" s="80">
        <f>SUM(P41,P43,P45)</f>
        <v>0</v>
      </c>
      <c r="Q40" s="81">
        <f>Q41+Q43+Q45</f>
        <v>272800</v>
      </c>
      <c r="T40" s="82">
        <v>710</v>
      </c>
      <c r="U40" s="78"/>
      <c r="V40" s="78"/>
      <c r="W40" s="199" t="s">
        <v>18</v>
      </c>
      <c r="X40" s="80">
        <f>SUM(X41,X43,X45)</f>
        <v>320850</v>
      </c>
      <c r="Y40" s="80"/>
      <c r="Z40" s="80"/>
      <c r="AA40" s="81">
        <f>AA41+AA43+AA45</f>
        <v>320850</v>
      </c>
      <c r="AD40" s="82">
        <v>710</v>
      </c>
      <c r="AE40" s="78"/>
      <c r="AF40" s="78"/>
      <c r="AG40" s="79" t="s">
        <v>18</v>
      </c>
      <c r="AH40" s="80">
        <f t="shared" si="1"/>
        <v>320850</v>
      </c>
      <c r="AI40" s="80">
        <f>SUM(AI41,AI43,AI45)</f>
        <v>0</v>
      </c>
      <c r="AJ40" s="80">
        <f>SUM(AJ41,AJ43,AJ45)</f>
        <v>0</v>
      </c>
      <c r="AK40" s="81">
        <f>AK41+AK43+AK45</f>
        <v>320850</v>
      </c>
      <c r="AN40" s="82">
        <v>710</v>
      </c>
      <c r="AO40" s="78"/>
      <c r="AP40" s="78"/>
      <c r="AQ40" s="79" t="s">
        <v>18</v>
      </c>
      <c r="AR40" s="80">
        <f t="shared" si="2"/>
        <v>320850</v>
      </c>
      <c r="AS40" s="80">
        <f>SUM(AS41,AS43,AS45)</f>
        <v>0</v>
      </c>
      <c r="AT40" s="80">
        <f>SUM(AT41,AT43,AT45)</f>
        <v>0</v>
      </c>
      <c r="AU40" s="81">
        <f>AU41+AU43+AU45</f>
        <v>320850</v>
      </c>
      <c r="AX40" s="82">
        <v>710</v>
      </c>
      <c r="AY40" s="78"/>
      <c r="AZ40" s="78"/>
      <c r="BA40" s="79" t="s">
        <v>18</v>
      </c>
      <c r="BB40" s="80">
        <f t="shared" si="3"/>
        <v>320850</v>
      </c>
      <c r="BC40" s="80">
        <f>SUM(BC41,BC43,BC45)</f>
        <v>0</v>
      </c>
      <c r="BD40" s="80">
        <f>SUM(BD41,BD43,BD45)</f>
        <v>0</v>
      </c>
      <c r="BE40" s="81">
        <f>BE41+BE43+BE45</f>
        <v>320850</v>
      </c>
      <c r="BH40" s="82">
        <v>710</v>
      </c>
      <c r="BI40" s="78"/>
      <c r="BJ40" s="78"/>
      <c r="BK40" s="79" t="s">
        <v>18</v>
      </c>
      <c r="BL40" s="80">
        <f t="shared" si="4"/>
        <v>320850</v>
      </c>
      <c r="BM40" s="80">
        <f>SUM(BM41,BM43,BM45)</f>
        <v>0</v>
      </c>
      <c r="BN40" s="80">
        <f>SUM(BN41,BN43,BN45)</f>
        <v>0</v>
      </c>
      <c r="BO40" s="81">
        <f>BO41+BO43+BO45</f>
        <v>320850</v>
      </c>
      <c r="BR40" s="82">
        <v>710</v>
      </c>
      <c r="BS40" s="78"/>
      <c r="BT40" s="78"/>
      <c r="BU40" s="79" t="s">
        <v>18</v>
      </c>
      <c r="BV40" s="80">
        <f t="shared" si="5"/>
        <v>320850</v>
      </c>
      <c r="BW40" s="80">
        <f>SUM(BW41,BW43,BW45)</f>
        <v>0</v>
      </c>
      <c r="BX40" s="80">
        <f>SUM(BX41,BX43,BX45)</f>
        <v>0</v>
      </c>
      <c r="BY40" s="81">
        <f>BY41+BY43+BY45</f>
        <v>320850</v>
      </c>
      <c r="CB40" s="82">
        <v>710</v>
      </c>
      <c r="CC40" s="78"/>
      <c r="CD40" s="78"/>
      <c r="CE40" s="79" t="s">
        <v>18</v>
      </c>
      <c r="CF40" s="80">
        <f t="shared" si="6"/>
        <v>320850</v>
      </c>
      <c r="CG40" s="80">
        <f>SUM(CG41,CG43,CG45)</f>
        <v>0</v>
      </c>
      <c r="CH40" s="80">
        <f>SUM(CH41,CH43,CH45)</f>
        <v>0</v>
      </c>
      <c r="CI40" s="81">
        <f>CI41+CI43+CI45</f>
        <v>320850</v>
      </c>
    </row>
    <row r="41" spans="1:87" ht="36" customHeight="1">
      <c r="A41" s="13"/>
      <c r="B41" s="15">
        <v>71013</v>
      </c>
      <c r="C41" s="48"/>
      <c r="D41" s="49" t="s">
        <v>19</v>
      </c>
      <c r="E41" s="50">
        <f>E42</f>
        <v>115400</v>
      </c>
      <c r="F41" s="50"/>
      <c r="G41" s="50"/>
      <c r="H41" s="50">
        <f>H42</f>
        <v>115400</v>
      </c>
      <c r="J41" s="171"/>
      <c r="K41" s="122">
        <v>71013</v>
      </c>
      <c r="L41" s="122"/>
      <c r="M41" s="123" t="s">
        <v>19</v>
      </c>
      <c r="N41" s="124">
        <f t="shared" si="0"/>
        <v>115400</v>
      </c>
      <c r="O41" s="125">
        <f>SUM(O42)</f>
        <v>0</v>
      </c>
      <c r="P41" s="125">
        <f>SUM(P42)</f>
        <v>0</v>
      </c>
      <c r="Q41" s="126">
        <f>Q42</f>
        <v>115400</v>
      </c>
      <c r="T41" s="171"/>
      <c r="U41" s="122">
        <v>71013</v>
      </c>
      <c r="V41" s="122"/>
      <c r="W41" s="196" t="s">
        <v>19</v>
      </c>
      <c r="X41" s="124">
        <f>SUM(X42)</f>
        <v>89100</v>
      </c>
      <c r="Y41" s="124"/>
      <c r="Z41" s="125"/>
      <c r="AA41" s="126">
        <f>AA42</f>
        <v>89100</v>
      </c>
      <c r="AD41" s="111"/>
      <c r="AE41" s="122">
        <v>71013</v>
      </c>
      <c r="AF41" s="122"/>
      <c r="AG41" s="123" t="s">
        <v>19</v>
      </c>
      <c r="AH41" s="124">
        <f t="shared" si="1"/>
        <v>89100</v>
      </c>
      <c r="AI41" s="125">
        <f>SUM(AI42)</f>
        <v>0</v>
      </c>
      <c r="AJ41" s="125">
        <f>SUM(AJ42)</f>
        <v>0</v>
      </c>
      <c r="AK41" s="126">
        <f>AK42</f>
        <v>89100</v>
      </c>
      <c r="AN41" s="111"/>
      <c r="AO41" s="122">
        <v>71013</v>
      </c>
      <c r="AP41" s="122"/>
      <c r="AQ41" s="123" t="s">
        <v>19</v>
      </c>
      <c r="AR41" s="124">
        <f t="shared" si="2"/>
        <v>89100</v>
      </c>
      <c r="AS41" s="125">
        <f>SUM(AS42)</f>
        <v>0</v>
      </c>
      <c r="AT41" s="125">
        <f>SUM(AT42)</f>
        <v>0</v>
      </c>
      <c r="AU41" s="126">
        <f>AU42</f>
        <v>89100</v>
      </c>
      <c r="AX41" s="111"/>
      <c r="AY41" s="122">
        <v>71013</v>
      </c>
      <c r="AZ41" s="122"/>
      <c r="BA41" s="123" t="s">
        <v>19</v>
      </c>
      <c r="BB41" s="124">
        <f t="shared" si="3"/>
        <v>89100</v>
      </c>
      <c r="BC41" s="125">
        <f>SUM(BC42)</f>
        <v>0</v>
      </c>
      <c r="BD41" s="125">
        <f>SUM(BD42)</f>
        <v>0</v>
      </c>
      <c r="BE41" s="126">
        <f>BE42</f>
        <v>89100</v>
      </c>
      <c r="BH41" s="111"/>
      <c r="BI41" s="122">
        <v>71013</v>
      </c>
      <c r="BJ41" s="122"/>
      <c r="BK41" s="123" t="s">
        <v>19</v>
      </c>
      <c r="BL41" s="124">
        <f t="shared" si="4"/>
        <v>89100</v>
      </c>
      <c r="BM41" s="125">
        <f>SUM(BM42)</f>
        <v>0</v>
      </c>
      <c r="BN41" s="125">
        <f>SUM(BN42)</f>
        <v>0</v>
      </c>
      <c r="BO41" s="126">
        <f>BO42</f>
        <v>89100</v>
      </c>
      <c r="BR41" s="111"/>
      <c r="BS41" s="122">
        <v>71013</v>
      </c>
      <c r="BT41" s="122"/>
      <c r="BU41" s="123" t="s">
        <v>19</v>
      </c>
      <c r="BV41" s="124">
        <f t="shared" si="5"/>
        <v>89100</v>
      </c>
      <c r="BW41" s="125">
        <f>SUM(BW42)</f>
        <v>0</v>
      </c>
      <c r="BX41" s="125">
        <f>SUM(BX42)</f>
        <v>0</v>
      </c>
      <c r="BY41" s="126">
        <f>BY42</f>
        <v>89100</v>
      </c>
      <c r="CB41" s="111"/>
      <c r="CC41" s="122">
        <v>71013</v>
      </c>
      <c r="CD41" s="122"/>
      <c r="CE41" s="123" t="s">
        <v>19</v>
      </c>
      <c r="CF41" s="124">
        <f t="shared" si="6"/>
        <v>89100</v>
      </c>
      <c r="CG41" s="125">
        <f>SUM(CG42)</f>
        <v>0</v>
      </c>
      <c r="CH41" s="125">
        <f>SUM(CH42)</f>
        <v>0</v>
      </c>
      <c r="CI41" s="126">
        <f>CI42</f>
        <v>89100</v>
      </c>
    </row>
    <row r="42" spans="1:87" ht="66.75" customHeight="1">
      <c r="A42" s="13"/>
      <c r="B42" s="15"/>
      <c r="C42" s="51">
        <v>2110</v>
      </c>
      <c r="D42" s="52" t="s">
        <v>63</v>
      </c>
      <c r="E42" s="53">
        <v>115400</v>
      </c>
      <c r="F42" s="53"/>
      <c r="G42" s="53"/>
      <c r="H42" s="53">
        <f>SUM(E42,F42)-G42</f>
        <v>115400</v>
      </c>
      <c r="J42" s="111"/>
      <c r="K42" s="15"/>
      <c r="L42" s="15">
        <v>2110</v>
      </c>
      <c r="M42" s="16" t="s">
        <v>63</v>
      </c>
      <c r="N42" s="86">
        <f t="shared" si="0"/>
        <v>115400</v>
      </c>
      <c r="O42" s="17"/>
      <c r="P42" s="17"/>
      <c r="Q42" s="116">
        <f>SUM(N42,O42)-P42</f>
        <v>115400</v>
      </c>
      <c r="T42" s="111"/>
      <c r="U42" s="15"/>
      <c r="V42" s="15">
        <v>2110</v>
      </c>
      <c r="W42" s="197" t="s">
        <v>63</v>
      </c>
      <c r="X42" s="86">
        <v>89100</v>
      </c>
      <c r="Y42" s="17"/>
      <c r="Z42" s="17"/>
      <c r="AA42" s="116">
        <f>SUM(X42,Y42)-Z42</f>
        <v>89100</v>
      </c>
      <c r="AD42" s="111"/>
      <c r="AE42" s="15"/>
      <c r="AF42" s="15">
        <v>2110</v>
      </c>
      <c r="AG42" s="16" t="s">
        <v>63</v>
      </c>
      <c r="AH42" s="86">
        <f t="shared" si="1"/>
        <v>89100</v>
      </c>
      <c r="AI42" s="17"/>
      <c r="AJ42" s="17"/>
      <c r="AK42" s="116">
        <f>SUM(AH42,AI42)-AJ42</f>
        <v>89100</v>
      </c>
      <c r="AN42" s="111"/>
      <c r="AO42" s="15"/>
      <c r="AP42" s="15">
        <v>2110</v>
      </c>
      <c r="AQ42" s="16" t="s">
        <v>63</v>
      </c>
      <c r="AR42" s="86">
        <f t="shared" si="2"/>
        <v>89100</v>
      </c>
      <c r="AS42" s="17"/>
      <c r="AT42" s="17"/>
      <c r="AU42" s="116">
        <f>SUM(AR42,AS42)-AT42</f>
        <v>89100</v>
      </c>
      <c r="AX42" s="111"/>
      <c r="AY42" s="15"/>
      <c r="AZ42" s="15">
        <v>2110</v>
      </c>
      <c r="BA42" s="16" t="s">
        <v>63</v>
      </c>
      <c r="BB42" s="86">
        <f t="shared" si="3"/>
        <v>89100</v>
      </c>
      <c r="BC42" s="17"/>
      <c r="BD42" s="17"/>
      <c r="BE42" s="116">
        <f>SUM(BB42,BC42)-BD42</f>
        <v>89100</v>
      </c>
      <c r="BH42" s="111"/>
      <c r="BI42" s="15"/>
      <c r="BJ42" s="15">
        <v>2110</v>
      </c>
      <c r="BK42" s="16" t="s">
        <v>63</v>
      </c>
      <c r="BL42" s="86">
        <f t="shared" si="4"/>
        <v>89100</v>
      </c>
      <c r="BM42" s="17"/>
      <c r="BN42" s="17"/>
      <c r="BO42" s="116">
        <f>SUM(BL42,BM42)-BN42</f>
        <v>89100</v>
      </c>
      <c r="BR42" s="111"/>
      <c r="BS42" s="15"/>
      <c r="BT42" s="15">
        <v>2110</v>
      </c>
      <c r="BU42" s="16" t="s">
        <v>63</v>
      </c>
      <c r="BV42" s="86">
        <f t="shared" si="5"/>
        <v>89100</v>
      </c>
      <c r="BW42" s="17"/>
      <c r="BX42" s="17"/>
      <c r="BY42" s="116">
        <f>SUM(BV42,BW42)-BX42</f>
        <v>89100</v>
      </c>
      <c r="CB42" s="111"/>
      <c r="CC42" s="15"/>
      <c r="CD42" s="15">
        <v>2110</v>
      </c>
      <c r="CE42" s="16" t="s">
        <v>63</v>
      </c>
      <c r="CF42" s="86">
        <f t="shared" si="6"/>
        <v>89100</v>
      </c>
      <c r="CG42" s="17"/>
      <c r="CH42" s="17"/>
      <c r="CI42" s="116">
        <f>SUM(CF42,CG42)-CH42</f>
        <v>89100</v>
      </c>
    </row>
    <row r="43" spans="1:87" ht="25.5" customHeight="1">
      <c r="A43" s="13"/>
      <c r="B43" s="15">
        <v>71014</v>
      </c>
      <c r="C43" s="51"/>
      <c r="D43" s="52" t="s">
        <v>20</v>
      </c>
      <c r="E43" s="53">
        <f>E44</f>
        <v>2000</v>
      </c>
      <c r="F43" s="53"/>
      <c r="G43" s="53"/>
      <c r="H43" s="53">
        <f>H44</f>
        <v>2000</v>
      </c>
      <c r="J43" s="111"/>
      <c r="K43" s="29">
        <v>71014</v>
      </c>
      <c r="L43" s="29"/>
      <c r="M43" s="32" t="s">
        <v>20</v>
      </c>
      <c r="N43" s="71">
        <f t="shared" si="0"/>
        <v>2000</v>
      </c>
      <c r="O43" s="1">
        <f>SUM(O44)</f>
        <v>0</v>
      </c>
      <c r="P43" s="1">
        <f>SUM(P44)</f>
        <v>0</v>
      </c>
      <c r="Q43" s="138">
        <f>Q44</f>
        <v>2000</v>
      </c>
      <c r="T43" s="120"/>
      <c r="U43" s="29">
        <v>71014</v>
      </c>
      <c r="V43" s="29"/>
      <c r="W43" s="198" t="s">
        <v>20</v>
      </c>
      <c r="X43" s="71">
        <f>SUM(X44)</f>
        <v>2000</v>
      </c>
      <c r="Y43" s="71"/>
      <c r="Z43" s="71"/>
      <c r="AA43" s="138">
        <f>AA44</f>
        <v>2000</v>
      </c>
      <c r="AD43" s="111"/>
      <c r="AE43" s="29">
        <v>71014</v>
      </c>
      <c r="AF43" s="29"/>
      <c r="AG43" s="32" t="s">
        <v>20</v>
      </c>
      <c r="AH43" s="71">
        <f t="shared" si="1"/>
        <v>2000</v>
      </c>
      <c r="AI43" s="1">
        <f>SUM(AI44)</f>
        <v>0</v>
      </c>
      <c r="AJ43" s="1">
        <f>SUM(AJ44)</f>
        <v>0</v>
      </c>
      <c r="AK43" s="138">
        <f>AK44</f>
        <v>2000</v>
      </c>
      <c r="AN43" s="111"/>
      <c r="AO43" s="29">
        <v>71014</v>
      </c>
      <c r="AP43" s="29"/>
      <c r="AQ43" s="32" t="s">
        <v>20</v>
      </c>
      <c r="AR43" s="71">
        <f t="shared" si="2"/>
        <v>2000</v>
      </c>
      <c r="AS43" s="1">
        <f>SUM(AS44)</f>
        <v>0</v>
      </c>
      <c r="AT43" s="1">
        <f>SUM(AT44)</f>
        <v>0</v>
      </c>
      <c r="AU43" s="138">
        <f>AU44</f>
        <v>2000</v>
      </c>
      <c r="AX43" s="111"/>
      <c r="AY43" s="29">
        <v>71014</v>
      </c>
      <c r="AZ43" s="29"/>
      <c r="BA43" s="32" t="s">
        <v>20</v>
      </c>
      <c r="BB43" s="71">
        <f t="shared" si="3"/>
        <v>2000</v>
      </c>
      <c r="BC43" s="1">
        <f>SUM(BC44)</f>
        <v>0</v>
      </c>
      <c r="BD43" s="1">
        <f>SUM(BD44)</f>
        <v>0</v>
      </c>
      <c r="BE43" s="138">
        <f>BE44</f>
        <v>2000</v>
      </c>
      <c r="BH43" s="111"/>
      <c r="BI43" s="29">
        <v>71014</v>
      </c>
      <c r="BJ43" s="29"/>
      <c r="BK43" s="32" t="s">
        <v>20</v>
      </c>
      <c r="BL43" s="71">
        <f t="shared" si="4"/>
        <v>2000</v>
      </c>
      <c r="BM43" s="1">
        <f>SUM(BM44)</f>
        <v>0</v>
      </c>
      <c r="BN43" s="1">
        <f>SUM(BN44)</f>
        <v>0</v>
      </c>
      <c r="BO43" s="138">
        <f>BO44</f>
        <v>2000</v>
      </c>
      <c r="BR43" s="111"/>
      <c r="BS43" s="29">
        <v>71014</v>
      </c>
      <c r="BT43" s="29"/>
      <c r="BU43" s="32" t="s">
        <v>20</v>
      </c>
      <c r="BV43" s="71">
        <f t="shared" si="5"/>
        <v>2000</v>
      </c>
      <c r="BW43" s="1">
        <f>SUM(BW44)</f>
        <v>0</v>
      </c>
      <c r="BX43" s="1">
        <f>SUM(BX44)</f>
        <v>0</v>
      </c>
      <c r="BY43" s="138">
        <f>BY44</f>
        <v>2000</v>
      </c>
      <c r="CB43" s="111"/>
      <c r="CC43" s="29">
        <v>71014</v>
      </c>
      <c r="CD43" s="29"/>
      <c r="CE43" s="32" t="s">
        <v>20</v>
      </c>
      <c r="CF43" s="71">
        <f t="shared" si="6"/>
        <v>2000</v>
      </c>
      <c r="CG43" s="1">
        <f>SUM(CG44)</f>
        <v>0</v>
      </c>
      <c r="CH43" s="1">
        <f>SUM(CH44)</f>
        <v>0</v>
      </c>
      <c r="CI43" s="138">
        <f>CI44</f>
        <v>2000</v>
      </c>
    </row>
    <row r="44" spans="1:87" ht="66" customHeight="1">
      <c r="A44" s="13"/>
      <c r="B44" s="15"/>
      <c r="C44" s="51">
        <v>2110</v>
      </c>
      <c r="D44" s="52" t="s">
        <v>63</v>
      </c>
      <c r="E44" s="53">
        <v>2000</v>
      </c>
      <c r="F44" s="53"/>
      <c r="G44" s="53"/>
      <c r="H44" s="53">
        <f>SUM(E44,F44)-G44</f>
        <v>2000</v>
      </c>
      <c r="J44" s="111"/>
      <c r="K44" s="15"/>
      <c r="L44" s="15">
        <v>2110</v>
      </c>
      <c r="M44" s="16" t="s">
        <v>63</v>
      </c>
      <c r="N44" s="86">
        <f t="shared" si="0"/>
        <v>2000</v>
      </c>
      <c r="O44" s="17"/>
      <c r="P44" s="17"/>
      <c r="Q44" s="116">
        <f>SUM(N44,O44)-P44</f>
        <v>2000</v>
      </c>
      <c r="T44" s="194"/>
      <c r="U44" s="29"/>
      <c r="V44" s="29">
        <v>2110</v>
      </c>
      <c r="W44" s="198" t="s">
        <v>63</v>
      </c>
      <c r="X44" s="71">
        <f>SUM(Q44)</f>
        <v>2000</v>
      </c>
      <c r="Y44" s="1"/>
      <c r="Z44" s="1"/>
      <c r="AA44" s="138">
        <f>SUM(X44,Y44)-Z44</f>
        <v>2000</v>
      </c>
      <c r="AD44" s="111"/>
      <c r="AE44" s="15"/>
      <c r="AF44" s="15">
        <v>2110</v>
      </c>
      <c r="AG44" s="16" t="s">
        <v>63</v>
      </c>
      <c r="AH44" s="86">
        <f t="shared" si="1"/>
        <v>2000</v>
      </c>
      <c r="AI44" s="17"/>
      <c r="AJ44" s="17"/>
      <c r="AK44" s="116">
        <f>SUM(AH44,AI44)-AJ44</f>
        <v>2000</v>
      </c>
      <c r="AN44" s="111"/>
      <c r="AO44" s="15"/>
      <c r="AP44" s="15">
        <v>2110</v>
      </c>
      <c r="AQ44" s="16" t="s">
        <v>63</v>
      </c>
      <c r="AR44" s="86">
        <f t="shared" si="2"/>
        <v>2000</v>
      </c>
      <c r="AS44" s="17"/>
      <c r="AT44" s="17"/>
      <c r="AU44" s="116">
        <f>SUM(AR44,AS44)-AT44</f>
        <v>2000</v>
      </c>
      <c r="AX44" s="111"/>
      <c r="AY44" s="15"/>
      <c r="AZ44" s="15">
        <v>2110</v>
      </c>
      <c r="BA44" s="16" t="s">
        <v>63</v>
      </c>
      <c r="BB44" s="86">
        <f t="shared" si="3"/>
        <v>2000</v>
      </c>
      <c r="BC44" s="17"/>
      <c r="BD44" s="17"/>
      <c r="BE44" s="116">
        <f>SUM(BB44,BC44)-BD44</f>
        <v>2000</v>
      </c>
      <c r="BH44" s="111"/>
      <c r="BI44" s="15"/>
      <c r="BJ44" s="15">
        <v>2110</v>
      </c>
      <c r="BK44" s="16" t="s">
        <v>63</v>
      </c>
      <c r="BL44" s="86">
        <f t="shared" si="4"/>
        <v>2000</v>
      </c>
      <c r="BM44" s="17"/>
      <c r="BN44" s="17"/>
      <c r="BO44" s="116">
        <f>SUM(BL44,BM44)-BN44</f>
        <v>2000</v>
      </c>
      <c r="BR44" s="111"/>
      <c r="BS44" s="15"/>
      <c r="BT44" s="15">
        <v>2110</v>
      </c>
      <c r="BU44" s="16" t="s">
        <v>63</v>
      </c>
      <c r="BV44" s="86">
        <f t="shared" si="5"/>
        <v>2000</v>
      </c>
      <c r="BW44" s="17"/>
      <c r="BX44" s="17"/>
      <c r="BY44" s="116">
        <f>SUM(BV44,BW44)-BX44</f>
        <v>2000</v>
      </c>
      <c r="CB44" s="111"/>
      <c r="CC44" s="15"/>
      <c r="CD44" s="15">
        <v>2110</v>
      </c>
      <c r="CE44" s="16" t="s">
        <v>63</v>
      </c>
      <c r="CF44" s="86">
        <f t="shared" si="6"/>
        <v>2000</v>
      </c>
      <c r="CG44" s="17"/>
      <c r="CH44" s="17"/>
      <c r="CI44" s="116">
        <f>SUM(CF44,CG44)-CH44</f>
        <v>2000</v>
      </c>
    </row>
    <row r="45" spans="1:87" ht="20.25" customHeight="1">
      <c r="A45" s="13"/>
      <c r="B45" s="15">
        <v>71015</v>
      </c>
      <c r="C45" s="51"/>
      <c r="D45" s="52" t="s">
        <v>21</v>
      </c>
      <c r="E45" s="53">
        <f>E46+E47</f>
        <v>155400</v>
      </c>
      <c r="F45" s="53"/>
      <c r="G45" s="53"/>
      <c r="H45" s="53">
        <f>H46+H47</f>
        <v>155400</v>
      </c>
      <c r="J45" s="111"/>
      <c r="K45" s="29">
        <v>71015</v>
      </c>
      <c r="L45" s="29"/>
      <c r="M45" s="32" t="s">
        <v>21</v>
      </c>
      <c r="N45" s="71">
        <f t="shared" si="0"/>
        <v>155400</v>
      </c>
      <c r="O45" s="1">
        <f>SUM(O46:O47)</f>
        <v>0</v>
      </c>
      <c r="P45" s="1">
        <f>SUM(P46:P47)</f>
        <v>0</v>
      </c>
      <c r="Q45" s="138">
        <f>Q46+Q47</f>
        <v>155400</v>
      </c>
      <c r="T45" s="194"/>
      <c r="U45" s="33">
        <v>71015</v>
      </c>
      <c r="V45" s="33"/>
      <c r="W45" s="204" t="s">
        <v>21</v>
      </c>
      <c r="X45" s="72">
        <f>SUM(X46:X47)</f>
        <v>229750</v>
      </c>
      <c r="Y45" s="72"/>
      <c r="Z45" s="45"/>
      <c r="AA45" s="121">
        <f>AA46+AA47</f>
        <v>229750</v>
      </c>
      <c r="AD45" s="111"/>
      <c r="AE45" s="29">
        <v>71015</v>
      </c>
      <c r="AF45" s="29"/>
      <c r="AG45" s="32" t="s">
        <v>21</v>
      </c>
      <c r="AH45" s="71">
        <f t="shared" si="1"/>
        <v>229750</v>
      </c>
      <c r="AI45" s="1">
        <f>SUM(AI46:AI47)</f>
        <v>0</v>
      </c>
      <c r="AJ45" s="1">
        <f>SUM(AJ46:AJ47)</f>
        <v>0</v>
      </c>
      <c r="AK45" s="138">
        <f>AK46+AK47</f>
        <v>229750</v>
      </c>
      <c r="AN45" s="111"/>
      <c r="AO45" s="29">
        <v>71015</v>
      </c>
      <c r="AP45" s="29"/>
      <c r="AQ45" s="32" t="s">
        <v>21</v>
      </c>
      <c r="AR45" s="71">
        <f t="shared" si="2"/>
        <v>229750</v>
      </c>
      <c r="AS45" s="1">
        <f>SUM(AS46:AS47)</f>
        <v>0</v>
      </c>
      <c r="AT45" s="1">
        <f>SUM(AT46:AT47)</f>
        <v>0</v>
      </c>
      <c r="AU45" s="138">
        <f>AU46+AU47</f>
        <v>229750</v>
      </c>
      <c r="AX45" s="111"/>
      <c r="AY45" s="29">
        <v>71015</v>
      </c>
      <c r="AZ45" s="29"/>
      <c r="BA45" s="32" t="s">
        <v>21</v>
      </c>
      <c r="BB45" s="71">
        <f t="shared" si="3"/>
        <v>229750</v>
      </c>
      <c r="BC45" s="1">
        <f>SUM(BC46:BC47)</f>
        <v>0</v>
      </c>
      <c r="BD45" s="1">
        <f>SUM(BD46:BD47)</f>
        <v>0</v>
      </c>
      <c r="BE45" s="138">
        <f>BE46+BE47</f>
        <v>229750</v>
      </c>
      <c r="BH45" s="111"/>
      <c r="BI45" s="29">
        <v>71015</v>
      </c>
      <c r="BJ45" s="29"/>
      <c r="BK45" s="32" t="s">
        <v>21</v>
      </c>
      <c r="BL45" s="71">
        <f t="shared" si="4"/>
        <v>229750</v>
      </c>
      <c r="BM45" s="1">
        <f>SUM(BM46:BM47)</f>
        <v>0</v>
      </c>
      <c r="BN45" s="1">
        <f>SUM(BN46:BN47)</f>
        <v>0</v>
      </c>
      <c r="BO45" s="138">
        <f>BO46+BO47</f>
        <v>229750</v>
      </c>
      <c r="BR45" s="111"/>
      <c r="BS45" s="29">
        <v>71015</v>
      </c>
      <c r="BT45" s="29"/>
      <c r="BU45" s="32" t="s">
        <v>21</v>
      </c>
      <c r="BV45" s="71">
        <f t="shared" si="5"/>
        <v>229750</v>
      </c>
      <c r="BW45" s="1">
        <f>SUM(BW46:BW47)</f>
        <v>0</v>
      </c>
      <c r="BX45" s="1">
        <f>SUM(BX46:BX47)</f>
        <v>0</v>
      </c>
      <c r="BY45" s="138">
        <f>BY46+BY47</f>
        <v>229750</v>
      </c>
      <c r="CB45" s="111"/>
      <c r="CC45" s="29">
        <v>71015</v>
      </c>
      <c r="CD45" s="29"/>
      <c r="CE45" s="32" t="s">
        <v>21</v>
      </c>
      <c r="CF45" s="71">
        <f t="shared" si="6"/>
        <v>229750</v>
      </c>
      <c r="CG45" s="1">
        <f>SUM(CG46:CG47)</f>
        <v>0</v>
      </c>
      <c r="CH45" s="1">
        <f>SUM(CH46:CH47)</f>
        <v>0</v>
      </c>
      <c r="CI45" s="138">
        <f>CI46+CI47</f>
        <v>229750</v>
      </c>
    </row>
    <row r="46" spans="1:87" ht="69" customHeight="1" thickBot="1">
      <c r="A46" s="13"/>
      <c r="B46" s="15"/>
      <c r="C46" s="54">
        <v>2110</v>
      </c>
      <c r="D46" s="55" t="s">
        <v>63</v>
      </c>
      <c r="E46" s="56">
        <v>151400</v>
      </c>
      <c r="F46" s="56"/>
      <c r="G46" s="56"/>
      <c r="H46" s="56">
        <f>SUM(E46,F46)-G46</f>
        <v>151400</v>
      </c>
      <c r="J46" s="120"/>
      <c r="K46" s="33"/>
      <c r="L46" s="33">
        <v>2110</v>
      </c>
      <c r="M46" s="44" t="s">
        <v>63</v>
      </c>
      <c r="N46" s="72">
        <f t="shared" si="0"/>
        <v>151400</v>
      </c>
      <c r="O46" s="45"/>
      <c r="P46" s="45"/>
      <c r="Q46" s="121">
        <f>SUM(N46,O46)-P46</f>
        <v>151400</v>
      </c>
      <c r="T46" s="120"/>
      <c r="U46" s="33"/>
      <c r="V46" s="33">
        <v>2110</v>
      </c>
      <c r="W46" s="204" t="s">
        <v>63</v>
      </c>
      <c r="X46" s="72">
        <v>229750</v>
      </c>
      <c r="Y46" s="45"/>
      <c r="Z46" s="45"/>
      <c r="AA46" s="121">
        <f>SUM(X46,Y46)-Z46</f>
        <v>229750</v>
      </c>
      <c r="AD46" s="111"/>
      <c r="AE46" s="15"/>
      <c r="AF46" s="59">
        <v>2110</v>
      </c>
      <c r="AG46" s="60" t="s">
        <v>63</v>
      </c>
      <c r="AH46" s="127">
        <f t="shared" si="1"/>
        <v>229750</v>
      </c>
      <c r="AI46" s="61"/>
      <c r="AJ46" s="61"/>
      <c r="AK46" s="114">
        <f>SUM(AH46,AI46)-AJ46</f>
        <v>229750</v>
      </c>
      <c r="AN46" s="111"/>
      <c r="AO46" s="15"/>
      <c r="AP46" s="59">
        <v>2110</v>
      </c>
      <c r="AQ46" s="60" t="s">
        <v>63</v>
      </c>
      <c r="AR46" s="127">
        <f t="shared" si="2"/>
        <v>229750</v>
      </c>
      <c r="AS46" s="61"/>
      <c r="AT46" s="61"/>
      <c r="AU46" s="114">
        <f>SUM(AR46,AS46)-AT46</f>
        <v>229750</v>
      </c>
      <c r="AX46" s="111"/>
      <c r="AY46" s="15"/>
      <c r="AZ46" s="59">
        <v>2110</v>
      </c>
      <c r="BA46" s="60" t="s">
        <v>63</v>
      </c>
      <c r="BB46" s="127">
        <f t="shared" si="3"/>
        <v>229750</v>
      </c>
      <c r="BC46" s="61"/>
      <c r="BD46" s="61"/>
      <c r="BE46" s="114">
        <f>SUM(BB46,BC46)-BD46</f>
        <v>229750</v>
      </c>
      <c r="BH46" s="111"/>
      <c r="BI46" s="15"/>
      <c r="BJ46" s="59">
        <v>2110</v>
      </c>
      <c r="BK46" s="60" t="s">
        <v>63</v>
      </c>
      <c r="BL46" s="127">
        <f t="shared" si="4"/>
        <v>229750</v>
      </c>
      <c r="BM46" s="61"/>
      <c r="BN46" s="61"/>
      <c r="BO46" s="114">
        <f>SUM(BL46,BM46)-BN46</f>
        <v>229750</v>
      </c>
      <c r="BR46" s="111"/>
      <c r="BS46" s="15"/>
      <c r="BT46" s="59">
        <v>2110</v>
      </c>
      <c r="BU46" s="60" t="s">
        <v>63</v>
      </c>
      <c r="BV46" s="127">
        <f t="shared" si="5"/>
        <v>229750</v>
      </c>
      <c r="BW46" s="61"/>
      <c r="BX46" s="61"/>
      <c r="BY46" s="114">
        <f>SUM(BV46,BW46)-BX46</f>
        <v>229750</v>
      </c>
      <c r="CB46" s="111"/>
      <c r="CC46" s="15"/>
      <c r="CD46" s="59">
        <v>2110</v>
      </c>
      <c r="CE46" s="60" t="s">
        <v>63</v>
      </c>
      <c r="CF46" s="127">
        <f t="shared" si="6"/>
        <v>229750</v>
      </c>
      <c r="CG46" s="61"/>
      <c r="CH46" s="61"/>
      <c r="CI46" s="114">
        <f>SUM(CF46,CG46)-CH46</f>
        <v>229750</v>
      </c>
    </row>
    <row r="47" spans="1:87" ht="65.25" customHeight="1" hidden="1" thickBot="1">
      <c r="A47" s="13"/>
      <c r="B47" s="15"/>
      <c r="C47" s="15">
        <v>6410</v>
      </c>
      <c r="D47" s="16" t="s">
        <v>62</v>
      </c>
      <c r="E47" s="17">
        <v>4000</v>
      </c>
      <c r="F47" s="17"/>
      <c r="G47" s="17"/>
      <c r="H47" s="17">
        <f>SUM(E47,F47)-G47</f>
        <v>4000</v>
      </c>
      <c r="J47" s="111"/>
      <c r="K47" s="15"/>
      <c r="L47" s="15">
        <v>6410</v>
      </c>
      <c r="M47" s="16" t="s">
        <v>62</v>
      </c>
      <c r="N47" s="73">
        <f t="shared" si="0"/>
        <v>4000</v>
      </c>
      <c r="O47" s="17"/>
      <c r="P47" s="17"/>
      <c r="Q47" s="116">
        <f>SUM(N47,O47)-P47</f>
        <v>4000</v>
      </c>
      <c r="T47" s="111"/>
      <c r="U47" s="15"/>
      <c r="V47" s="189">
        <v>6410</v>
      </c>
      <c r="W47" s="222" t="s">
        <v>62</v>
      </c>
      <c r="X47" s="136"/>
      <c r="Y47" s="223"/>
      <c r="Z47" s="223"/>
      <c r="AA47" s="224">
        <f>SUM(X47,Y47)-Z47</f>
        <v>0</v>
      </c>
      <c r="AD47" s="111"/>
      <c r="AE47" s="15"/>
      <c r="AF47" s="75">
        <v>6410</v>
      </c>
      <c r="AG47" s="68" t="s">
        <v>62</v>
      </c>
      <c r="AH47" s="76">
        <f t="shared" si="1"/>
        <v>0</v>
      </c>
      <c r="AI47" s="58"/>
      <c r="AJ47" s="58"/>
      <c r="AK47" s="113">
        <f>SUM(AH47,AI47)-AJ47</f>
        <v>0</v>
      </c>
      <c r="AN47" s="111"/>
      <c r="AO47" s="15"/>
      <c r="AP47" s="75">
        <v>6410</v>
      </c>
      <c r="AQ47" s="68" t="s">
        <v>62</v>
      </c>
      <c r="AR47" s="76">
        <f t="shared" si="2"/>
        <v>0</v>
      </c>
      <c r="AS47" s="58"/>
      <c r="AT47" s="58"/>
      <c r="AU47" s="113">
        <f>SUM(AR47,AS47)-AT47</f>
        <v>0</v>
      </c>
      <c r="AX47" s="111"/>
      <c r="AY47" s="15"/>
      <c r="AZ47" s="75">
        <v>6410</v>
      </c>
      <c r="BA47" s="68" t="s">
        <v>62</v>
      </c>
      <c r="BB47" s="76">
        <f t="shared" si="3"/>
        <v>0</v>
      </c>
      <c r="BC47" s="58"/>
      <c r="BD47" s="58"/>
      <c r="BE47" s="113">
        <f>SUM(BB47,BC47)-BD47</f>
        <v>0</v>
      </c>
      <c r="BH47" s="111"/>
      <c r="BI47" s="15"/>
      <c r="BJ47" s="75">
        <v>6410</v>
      </c>
      <c r="BK47" s="68" t="s">
        <v>62</v>
      </c>
      <c r="BL47" s="76">
        <f t="shared" si="4"/>
        <v>0</v>
      </c>
      <c r="BM47" s="58"/>
      <c r="BN47" s="58"/>
      <c r="BO47" s="113">
        <f>SUM(BL47,BM47)-BN47</f>
        <v>0</v>
      </c>
      <c r="BR47" s="111"/>
      <c r="BS47" s="15"/>
      <c r="BT47" s="75">
        <v>6410</v>
      </c>
      <c r="BU47" s="68" t="s">
        <v>62</v>
      </c>
      <c r="BV47" s="76">
        <f t="shared" si="5"/>
        <v>0</v>
      </c>
      <c r="BW47" s="58"/>
      <c r="BX47" s="58"/>
      <c r="BY47" s="113">
        <f>SUM(BV47,BW47)-BX47</f>
        <v>0</v>
      </c>
      <c r="CB47" s="111"/>
      <c r="CC47" s="15"/>
      <c r="CD47" s="75">
        <v>6410</v>
      </c>
      <c r="CE47" s="68" t="s">
        <v>62</v>
      </c>
      <c r="CF47" s="76">
        <f t="shared" si="6"/>
        <v>0</v>
      </c>
      <c r="CG47" s="58"/>
      <c r="CH47" s="58"/>
      <c r="CI47" s="113">
        <f>SUM(CF47,CG47)-CH47</f>
        <v>0</v>
      </c>
    </row>
    <row r="48" spans="1:87" ht="18.75" customHeight="1" thickBot="1">
      <c r="A48" s="10">
        <v>750</v>
      </c>
      <c r="B48" s="22"/>
      <c r="C48" s="22"/>
      <c r="D48" s="23" t="s">
        <v>22</v>
      </c>
      <c r="E48" s="2">
        <f>E49+E53+E61</f>
        <v>874040</v>
      </c>
      <c r="F48" s="2"/>
      <c r="G48" s="2"/>
      <c r="H48" s="2">
        <f>H49+H53+H61</f>
        <v>924680</v>
      </c>
      <c r="J48" s="82">
        <v>750</v>
      </c>
      <c r="K48" s="78"/>
      <c r="L48" s="78"/>
      <c r="M48" s="79" t="s">
        <v>22</v>
      </c>
      <c r="N48" s="80">
        <f t="shared" si="0"/>
        <v>924680</v>
      </c>
      <c r="O48" s="80">
        <f>SUM(O49,O53,O61)</f>
        <v>781304</v>
      </c>
      <c r="P48" s="80">
        <f>SUM(P49,P53,P61)</f>
        <v>0</v>
      </c>
      <c r="Q48" s="81">
        <f>Q49+Q53+Q61</f>
        <v>1705984</v>
      </c>
      <c r="T48" s="82">
        <v>750</v>
      </c>
      <c r="U48" s="78"/>
      <c r="V48" s="78"/>
      <c r="W48" s="199" t="s">
        <v>22</v>
      </c>
      <c r="X48" s="80">
        <f>SUM(X49,X53,X61)</f>
        <v>445577</v>
      </c>
      <c r="Y48" s="80"/>
      <c r="Z48" s="80"/>
      <c r="AA48" s="81">
        <f>AA49+AA53+AA61</f>
        <v>445577</v>
      </c>
      <c r="AD48" s="82">
        <v>750</v>
      </c>
      <c r="AE48" s="78"/>
      <c r="AF48" s="78"/>
      <c r="AG48" s="79" t="s">
        <v>22</v>
      </c>
      <c r="AH48" s="80">
        <f t="shared" si="1"/>
        <v>445577</v>
      </c>
      <c r="AI48" s="80">
        <f>SUM(AI49,AI53,AI61)</f>
        <v>0</v>
      </c>
      <c r="AJ48" s="80">
        <f>SUM(AJ49,AJ53,AJ61)</f>
        <v>0</v>
      </c>
      <c r="AK48" s="81">
        <f>AK49+AK53+AK61</f>
        <v>366502</v>
      </c>
      <c r="AN48" s="82">
        <v>750</v>
      </c>
      <c r="AO48" s="78"/>
      <c r="AP48" s="78"/>
      <c r="AQ48" s="79" t="s">
        <v>22</v>
      </c>
      <c r="AR48" s="80">
        <f t="shared" si="2"/>
        <v>366502</v>
      </c>
      <c r="AS48" s="80">
        <f>SUM(AS49,AS53,AS61)</f>
        <v>0</v>
      </c>
      <c r="AT48" s="80">
        <f>SUM(AT49,AT53,AT61)</f>
        <v>0</v>
      </c>
      <c r="AU48" s="81">
        <f>AU49+AU53+AU61</f>
        <v>366502</v>
      </c>
      <c r="AX48" s="82">
        <v>750</v>
      </c>
      <c r="AY48" s="78"/>
      <c r="AZ48" s="78"/>
      <c r="BA48" s="79" t="s">
        <v>22</v>
      </c>
      <c r="BB48" s="80">
        <f t="shared" si="3"/>
        <v>366502</v>
      </c>
      <c r="BC48" s="80">
        <f>SUM(BC49,BC53,BC61)</f>
        <v>0</v>
      </c>
      <c r="BD48" s="80">
        <f>SUM(BD49,BD53,BD61)</f>
        <v>0</v>
      </c>
      <c r="BE48" s="81">
        <f>BE49+BE53+BE61</f>
        <v>366502</v>
      </c>
      <c r="BH48" s="82">
        <v>750</v>
      </c>
      <c r="BI48" s="78"/>
      <c r="BJ48" s="78"/>
      <c r="BK48" s="79" t="s">
        <v>22</v>
      </c>
      <c r="BL48" s="80">
        <f t="shared" si="4"/>
        <v>366502</v>
      </c>
      <c r="BM48" s="80">
        <f>SUM(BM49,BM53,BM61)</f>
        <v>0</v>
      </c>
      <c r="BN48" s="80">
        <f>SUM(BN49,BN53,BN61)</f>
        <v>0</v>
      </c>
      <c r="BO48" s="81">
        <f>BO49+BO53+BO61</f>
        <v>366502</v>
      </c>
      <c r="BR48" s="82">
        <v>750</v>
      </c>
      <c r="BS48" s="78"/>
      <c r="BT48" s="78"/>
      <c r="BU48" s="79" t="s">
        <v>22</v>
      </c>
      <c r="BV48" s="80">
        <f t="shared" si="5"/>
        <v>366502</v>
      </c>
      <c r="BW48" s="80">
        <f>SUM(BW49,BW53,BW61)</f>
        <v>0</v>
      </c>
      <c r="BX48" s="80">
        <f>SUM(BX49,BX53,BX61)</f>
        <v>0</v>
      </c>
      <c r="BY48" s="81">
        <f>BY49+BY53+BY61</f>
        <v>366502</v>
      </c>
      <c r="CB48" s="82">
        <v>750</v>
      </c>
      <c r="CC48" s="78"/>
      <c r="CD48" s="78"/>
      <c r="CE48" s="79" t="s">
        <v>22</v>
      </c>
      <c r="CF48" s="80">
        <f t="shared" si="6"/>
        <v>366502</v>
      </c>
      <c r="CG48" s="80">
        <f>SUM(CG49,CG53,CG61)</f>
        <v>0</v>
      </c>
      <c r="CH48" s="80">
        <f>SUM(CH49,CH53,CH61)</f>
        <v>0</v>
      </c>
      <c r="CI48" s="81">
        <f>CI49+CI53+CI61</f>
        <v>366502</v>
      </c>
    </row>
    <row r="49" spans="1:87" ht="27.75" customHeight="1">
      <c r="A49" s="13"/>
      <c r="B49" s="15">
        <v>75011</v>
      </c>
      <c r="C49" s="15"/>
      <c r="D49" s="16" t="s">
        <v>23</v>
      </c>
      <c r="E49" s="17">
        <f>E50+E51</f>
        <v>161240</v>
      </c>
      <c r="F49" s="17"/>
      <c r="G49" s="17"/>
      <c r="H49" s="17">
        <f>H50+H51</f>
        <v>161240</v>
      </c>
      <c r="J49" s="117"/>
      <c r="K49" s="122">
        <v>75011</v>
      </c>
      <c r="L49" s="135"/>
      <c r="M49" s="123" t="s">
        <v>23</v>
      </c>
      <c r="N49" s="124">
        <f t="shared" si="0"/>
        <v>161240</v>
      </c>
      <c r="O49" s="125">
        <f>SUM(O50:O51)</f>
        <v>0</v>
      </c>
      <c r="P49" s="125">
        <f>SUM(P50:P51)</f>
        <v>0</v>
      </c>
      <c r="Q49" s="126">
        <f>Q50+Q51</f>
        <v>161240</v>
      </c>
      <c r="T49" s="111"/>
      <c r="U49" s="122">
        <v>75011</v>
      </c>
      <c r="V49" s="122"/>
      <c r="W49" s="196" t="s">
        <v>23</v>
      </c>
      <c r="X49" s="124">
        <f>SUM(X50:X52)</f>
        <v>240055</v>
      </c>
      <c r="Y49" s="124"/>
      <c r="Z49" s="124"/>
      <c r="AA49" s="214">
        <f>SUM(AA50:AA52)</f>
        <v>240055</v>
      </c>
      <c r="AD49" s="111"/>
      <c r="AE49" s="122">
        <v>75011</v>
      </c>
      <c r="AF49" s="122"/>
      <c r="AG49" s="123" t="s">
        <v>23</v>
      </c>
      <c r="AH49" s="124">
        <f t="shared" si="1"/>
        <v>240055</v>
      </c>
      <c r="AI49" s="125">
        <f>SUM(AI50:AI51)</f>
        <v>0</v>
      </c>
      <c r="AJ49" s="125">
        <f>SUM(AJ50:AJ51)</f>
        <v>0</v>
      </c>
      <c r="AK49" s="126">
        <f>AK50+AK51</f>
        <v>160980</v>
      </c>
      <c r="AN49" s="111"/>
      <c r="AO49" s="122">
        <v>75011</v>
      </c>
      <c r="AP49" s="122"/>
      <c r="AQ49" s="123" t="s">
        <v>23</v>
      </c>
      <c r="AR49" s="124">
        <f t="shared" si="2"/>
        <v>160980</v>
      </c>
      <c r="AS49" s="125">
        <f>SUM(AS50:AS51)</f>
        <v>0</v>
      </c>
      <c r="AT49" s="125">
        <f>SUM(AT50:AT51)</f>
        <v>0</v>
      </c>
      <c r="AU49" s="126">
        <f>AU50+AU51</f>
        <v>160980</v>
      </c>
      <c r="AX49" s="111"/>
      <c r="AY49" s="122">
        <v>75011</v>
      </c>
      <c r="AZ49" s="122"/>
      <c r="BA49" s="123" t="s">
        <v>23</v>
      </c>
      <c r="BB49" s="124">
        <f t="shared" si="3"/>
        <v>160980</v>
      </c>
      <c r="BC49" s="125">
        <f>SUM(BC50:BC51)</f>
        <v>0</v>
      </c>
      <c r="BD49" s="125">
        <f>SUM(BD50:BD51)</f>
        <v>0</v>
      </c>
      <c r="BE49" s="126">
        <f>BE50+BE51</f>
        <v>160980</v>
      </c>
      <c r="BH49" s="111"/>
      <c r="BI49" s="122">
        <v>75011</v>
      </c>
      <c r="BJ49" s="122"/>
      <c r="BK49" s="123" t="s">
        <v>23</v>
      </c>
      <c r="BL49" s="124">
        <f t="shared" si="4"/>
        <v>160980</v>
      </c>
      <c r="BM49" s="125">
        <f>SUM(BM50:BM51)</f>
        <v>0</v>
      </c>
      <c r="BN49" s="125">
        <f>SUM(BN50:BN51)</f>
        <v>0</v>
      </c>
      <c r="BO49" s="126">
        <f>BO50+BO51</f>
        <v>160980</v>
      </c>
      <c r="BR49" s="111"/>
      <c r="BS49" s="122">
        <v>75011</v>
      </c>
      <c r="BT49" s="122"/>
      <c r="BU49" s="123" t="s">
        <v>23</v>
      </c>
      <c r="BV49" s="124">
        <f t="shared" si="5"/>
        <v>160980</v>
      </c>
      <c r="BW49" s="125">
        <f>SUM(BW50:BW51)</f>
        <v>0</v>
      </c>
      <c r="BX49" s="125">
        <f>SUM(BX50:BX51)</f>
        <v>0</v>
      </c>
      <c r="BY49" s="126">
        <f>BY50+BY51</f>
        <v>160980</v>
      </c>
      <c r="CB49" s="111"/>
      <c r="CC49" s="122">
        <v>75011</v>
      </c>
      <c r="CD49" s="122"/>
      <c r="CE49" s="123" t="s">
        <v>23</v>
      </c>
      <c r="CF49" s="124">
        <f t="shared" si="6"/>
        <v>160980</v>
      </c>
      <c r="CG49" s="125">
        <f>SUM(CG50:CG51)</f>
        <v>0</v>
      </c>
      <c r="CH49" s="125">
        <f>SUM(CH50:CH51)</f>
        <v>0</v>
      </c>
      <c r="CI49" s="126">
        <f>CI50+CI51</f>
        <v>160980</v>
      </c>
    </row>
    <row r="50" spans="1:87" ht="71.25" customHeight="1">
      <c r="A50" s="43"/>
      <c r="B50" s="33"/>
      <c r="C50" s="33">
        <v>2110</v>
      </c>
      <c r="D50" s="44" t="s">
        <v>63</v>
      </c>
      <c r="E50" s="45">
        <v>149600</v>
      </c>
      <c r="F50" s="45"/>
      <c r="G50" s="45"/>
      <c r="H50" s="45">
        <f>SUM(E50,F50)-G50</f>
        <v>149600</v>
      </c>
      <c r="J50" s="111"/>
      <c r="K50" s="15"/>
      <c r="L50" s="15">
        <v>2110</v>
      </c>
      <c r="M50" s="16" t="s">
        <v>63</v>
      </c>
      <c r="N50" s="86">
        <f t="shared" si="0"/>
        <v>149600</v>
      </c>
      <c r="O50" s="17"/>
      <c r="P50" s="17"/>
      <c r="Q50" s="116">
        <f>SUM(N50,O50)-P50</f>
        <v>149600</v>
      </c>
      <c r="T50" s="111"/>
      <c r="U50" s="15"/>
      <c r="V50" s="15">
        <v>2110</v>
      </c>
      <c r="W50" s="197" t="s">
        <v>63</v>
      </c>
      <c r="X50" s="86">
        <v>148800</v>
      </c>
      <c r="Y50" s="17"/>
      <c r="Z50" s="17"/>
      <c r="AA50" s="116">
        <f>SUM(X50,Y50)-Z50</f>
        <v>148800</v>
      </c>
      <c r="AD50" s="111"/>
      <c r="AE50" s="15"/>
      <c r="AF50" s="59">
        <v>2110</v>
      </c>
      <c r="AG50" s="60" t="s">
        <v>63</v>
      </c>
      <c r="AH50" s="127">
        <f t="shared" si="1"/>
        <v>148800</v>
      </c>
      <c r="AI50" s="61"/>
      <c r="AJ50" s="61"/>
      <c r="AK50" s="114">
        <f>SUM(AH50,AI50)-AJ50</f>
        <v>148800</v>
      </c>
      <c r="AN50" s="111"/>
      <c r="AO50" s="15"/>
      <c r="AP50" s="59">
        <v>2110</v>
      </c>
      <c r="AQ50" s="60" t="s">
        <v>63</v>
      </c>
      <c r="AR50" s="127">
        <f t="shared" si="2"/>
        <v>148800</v>
      </c>
      <c r="AS50" s="61"/>
      <c r="AT50" s="61"/>
      <c r="AU50" s="114">
        <f>SUM(AR50,AS50)-AT50</f>
        <v>148800</v>
      </c>
      <c r="AX50" s="111"/>
      <c r="AY50" s="15"/>
      <c r="AZ50" s="59">
        <v>2110</v>
      </c>
      <c r="BA50" s="60" t="s">
        <v>63</v>
      </c>
      <c r="BB50" s="127">
        <f t="shared" si="3"/>
        <v>148800</v>
      </c>
      <c r="BC50" s="61"/>
      <c r="BD50" s="61"/>
      <c r="BE50" s="114">
        <f>SUM(BB50,BC50)-BD50</f>
        <v>148800</v>
      </c>
      <c r="BH50" s="111"/>
      <c r="BI50" s="15"/>
      <c r="BJ50" s="59">
        <v>2110</v>
      </c>
      <c r="BK50" s="60" t="s">
        <v>63</v>
      </c>
      <c r="BL50" s="127">
        <f t="shared" si="4"/>
        <v>148800</v>
      </c>
      <c r="BM50" s="61"/>
      <c r="BN50" s="61"/>
      <c r="BO50" s="114">
        <f>SUM(BL50,BM50)-BN50</f>
        <v>148800</v>
      </c>
      <c r="BR50" s="111"/>
      <c r="BS50" s="15"/>
      <c r="BT50" s="59">
        <v>2110</v>
      </c>
      <c r="BU50" s="60" t="s">
        <v>63</v>
      </c>
      <c r="BV50" s="127">
        <f t="shared" si="5"/>
        <v>148800</v>
      </c>
      <c r="BW50" s="61"/>
      <c r="BX50" s="61"/>
      <c r="BY50" s="114">
        <f>SUM(BV50,BW50)-BX50</f>
        <v>148800</v>
      </c>
      <c r="CB50" s="111"/>
      <c r="CC50" s="15"/>
      <c r="CD50" s="59">
        <v>2110</v>
      </c>
      <c r="CE50" s="60" t="s">
        <v>63</v>
      </c>
      <c r="CF50" s="127">
        <f t="shared" si="6"/>
        <v>148800</v>
      </c>
      <c r="CG50" s="61"/>
      <c r="CH50" s="61"/>
      <c r="CI50" s="114">
        <f>SUM(CF50,CG50)-CH50</f>
        <v>148800</v>
      </c>
    </row>
    <row r="51" spans="1:87" ht="55.5" customHeight="1">
      <c r="A51" s="28"/>
      <c r="B51" s="29"/>
      <c r="C51" s="29">
        <v>2120</v>
      </c>
      <c r="D51" s="32" t="s">
        <v>24</v>
      </c>
      <c r="E51" s="1">
        <v>11640</v>
      </c>
      <c r="F51" s="1"/>
      <c r="G51" s="1"/>
      <c r="H51" s="1">
        <f>SUM(E51,F51)-G51</f>
        <v>11640</v>
      </c>
      <c r="J51" s="111"/>
      <c r="K51" s="15"/>
      <c r="L51" s="29">
        <v>2120</v>
      </c>
      <c r="M51" s="32" t="s">
        <v>24</v>
      </c>
      <c r="N51" s="71">
        <f t="shared" si="0"/>
        <v>11640</v>
      </c>
      <c r="O51" s="1"/>
      <c r="P51" s="1"/>
      <c r="Q51" s="138">
        <f>SUM(N51,O51)-P51</f>
        <v>11640</v>
      </c>
      <c r="T51" s="111"/>
      <c r="U51" s="15"/>
      <c r="V51" s="29">
        <v>2120</v>
      </c>
      <c r="W51" s="198" t="s">
        <v>142</v>
      </c>
      <c r="X51" s="71">
        <v>12180</v>
      </c>
      <c r="Y51" s="1"/>
      <c r="Z51" s="1"/>
      <c r="AA51" s="138">
        <f>SUM(X51,Y51)-Z51</f>
        <v>12180</v>
      </c>
      <c r="AD51" s="111"/>
      <c r="AE51" s="15"/>
      <c r="AF51" s="75">
        <v>2120</v>
      </c>
      <c r="AG51" s="68" t="s">
        <v>24</v>
      </c>
      <c r="AH51" s="76">
        <f t="shared" si="1"/>
        <v>12180</v>
      </c>
      <c r="AI51" s="58"/>
      <c r="AJ51" s="58"/>
      <c r="AK51" s="113">
        <f>SUM(AH51,AI51)-AJ51</f>
        <v>12180</v>
      </c>
      <c r="AN51" s="111"/>
      <c r="AO51" s="15"/>
      <c r="AP51" s="75">
        <v>2120</v>
      </c>
      <c r="AQ51" s="68" t="s">
        <v>24</v>
      </c>
      <c r="AR51" s="76">
        <f t="shared" si="2"/>
        <v>12180</v>
      </c>
      <c r="AS51" s="58"/>
      <c r="AT51" s="58"/>
      <c r="AU51" s="113">
        <f>SUM(AR51,AS51)-AT51</f>
        <v>12180</v>
      </c>
      <c r="AX51" s="111"/>
      <c r="AY51" s="15"/>
      <c r="AZ51" s="75">
        <v>2120</v>
      </c>
      <c r="BA51" s="68" t="s">
        <v>24</v>
      </c>
      <c r="BB51" s="76">
        <f t="shared" si="3"/>
        <v>12180</v>
      </c>
      <c r="BC51" s="58"/>
      <c r="BD51" s="58"/>
      <c r="BE51" s="113">
        <f>SUM(BB51,BC51)-BD51</f>
        <v>12180</v>
      </c>
      <c r="BH51" s="111"/>
      <c r="BI51" s="15"/>
      <c r="BJ51" s="75">
        <v>2120</v>
      </c>
      <c r="BK51" s="68" t="s">
        <v>24</v>
      </c>
      <c r="BL51" s="76">
        <f t="shared" si="4"/>
        <v>12180</v>
      </c>
      <c r="BM51" s="58"/>
      <c r="BN51" s="58"/>
      <c r="BO51" s="113">
        <f>SUM(BL51,BM51)-BN51</f>
        <v>12180</v>
      </c>
      <c r="BR51" s="111"/>
      <c r="BS51" s="15"/>
      <c r="BT51" s="75">
        <v>2120</v>
      </c>
      <c r="BU51" s="68" t="s">
        <v>24</v>
      </c>
      <c r="BV51" s="76">
        <f t="shared" si="5"/>
        <v>12180</v>
      </c>
      <c r="BW51" s="58"/>
      <c r="BX51" s="58"/>
      <c r="BY51" s="113">
        <f>SUM(BV51,BW51)-BX51</f>
        <v>12180</v>
      </c>
      <c r="CB51" s="111"/>
      <c r="CC51" s="15"/>
      <c r="CD51" s="75">
        <v>2120</v>
      </c>
      <c r="CE51" s="68" t="s">
        <v>24</v>
      </c>
      <c r="CF51" s="76">
        <f t="shared" si="6"/>
        <v>12180</v>
      </c>
      <c r="CG51" s="58"/>
      <c r="CH51" s="58"/>
      <c r="CI51" s="113">
        <f>SUM(CF51,CG51)-CH51</f>
        <v>12180</v>
      </c>
    </row>
    <row r="52" spans="1:87" ht="55.5" customHeight="1">
      <c r="A52" s="13"/>
      <c r="B52" s="15"/>
      <c r="C52" s="15"/>
      <c r="D52" s="16"/>
      <c r="E52" s="17"/>
      <c r="F52" s="17"/>
      <c r="G52" s="17"/>
      <c r="H52" s="17"/>
      <c r="J52" s="111"/>
      <c r="K52" s="15"/>
      <c r="L52" s="29"/>
      <c r="M52" s="32"/>
      <c r="N52" s="71"/>
      <c r="O52" s="1"/>
      <c r="P52" s="1"/>
      <c r="Q52" s="138"/>
      <c r="T52" s="111"/>
      <c r="U52" s="15"/>
      <c r="V52" s="15">
        <v>2360</v>
      </c>
      <c r="W52" s="197" t="s">
        <v>90</v>
      </c>
      <c r="X52" s="71">
        <v>79075</v>
      </c>
      <c r="Y52" s="1"/>
      <c r="Z52" s="1"/>
      <c r="AA52" s="138">
        <f>SUM(X52,Y52)-Z52</f>
        <v>79075</v>
      </c>
      <c r="AD52" s="111"/>
      <c r="AE52" s="15"/>
      <c r="AF52" s="15"/>
      <c r="AG52" s="16"/>
      <c r="AH52" s="86"/>
      <c r="AI52" s="17"/>
      <c r="AJ52" s="17"/>
      <c r="AK52" s="116"/>
      <c r="AN52" s="111"/>
      <c r="AO52" s="15"/>
      <c r="AP52" s="15"/>
      <c r="AQ52" s="16"/>
      <c r="AR52" s="86"/>
      <c r="AS52" s="17"/>
      <c r="AT52" s="17"/>
      <c r="AU52" s="116"/>
      <c r="AX52" s="111"/>
      <c r="AY52" s="15"/>
      <c r="AZ52" s="15"/>
      <c r="BA52" s="16"/>
      <c r="BB52" s="86"/>
      <c r="BC52" s="17"/>
      <c r="BD52" s="17"/>
      <c r="BE52" s="116"/>
      <c r="BH52" s="111"/>
      <c r="BI52" s="15"/>
      <c r="BJ52" s="15"/>
      <c r="BK52" s="16"/>
      <c r="BL52" s="86"/>
      <c r="BM52" s="17"/>
      <c r="BN52" s="17"/>
      <c r="BO52" s="116"/>
      <c r="BR52" s="111"/>
      <c r="BS52" s="15"/>
      <c r="BT52" s="15"/>
      <c r="BU52" s="16"/>
      <c r="BV52" s="86"/>
      <c r="BW52" s="17"/>
      <c r="BX52" s="17"/>
      <c r="BY52" s="116"/>
      <c r="CB52" s="111"/>
      <c r="CC52" s="15"/>
      <c r="CD52" s="15"/>
      <c r="CE52" s="16"/>
      <c r="CF52" s="86"/>
      <c r="CG52" s="17"/>
      <c r="CH52" s="17"/>
      <c r="CI52" s="116"/>
    </row>
    <row r="53" spans="1:87" ht="19.5" customHeight="1">
      <c r="A53" s="13"/>
      <c r="B53" s="15">
        <v>75020</v>
      </c>
      <c r="C53" s="59"/>
      <c r="D53" s="60" t="s">
        <v>25</v>
      </c>
      <c r="E53" s="61">
        <f>E54+E55+E56+E57+E59</f>
        <v>679800</v>
      </c>
      <c r="F53" s="61"/>
      <c r="G53" s="61"/>
      <c r="H53" s="61">
        <f>SUM(H54:H59)</f>
        <v>730440</v>
      </c>
      <c r="J53" s="111"/>
      <c r="K53" s="29">
        <v>75020</v>
      </c>
      <c r="L53" s="29"/>
      <c r="M53" s="32" t="s">
        <v>25</v>
      </c>
      <c r="N53" s="71">
        <f t="shared" si="0"/>
        <v>730440</v>
      </c>
      <c r="O53" s="1">
        <f>SUM(O54:O59)</f>
        <v>781304</v>
      </c>
      <c r="P53" s="1">
        <f>SUM(P54:P59)</f>
        <v>0</v>
      </c>
      <c r="Q53" s="138">
        <f>SUM(Q54:Q59)</f>
        <v>1511744</v>
      </c>
      <c r="T53" s="111"/>
      <c r="U53" s="29">
        <v>75020</v>
      </c>
      <c r="V53" s="29"/>
      <c r="W53" s="198" t="s">
        <v>25</v>
      </c>
      <c r="X53" s="71">
        <f>SUM(X54:X60)</f>
        <v>176522</v>
      </c>
      <c r="Y53" s="71"/>
      <c r="Z53" s="71"/>
      <c r="AA53" s="180">
        <f>SUM(AA54:AA60)</f>
        <v>176522</v>
      </c>
      <c r="AD53" s="111"/>
      <c r="AE53" s="29">
        <v>75020</v>
      </c>
      <c r="AF53" s="29"/>
      <c r="AG53" s="32" t="s">
        <v>25</v>
      </c>
      <c r="AH53" s="71">
        <f t="shared" si="1"/>
        <v>176522</v>
      </c>
      <c r="AI53" s="1">
        <f>SUM(AI54:AI59)</f>
        <v>0</v>
      </c>
      <c r="AJ53" s="1">
        <f>SUM(AJ54:AJ59)</f>
        <v>0</v>
      </c>
      <c r="AK53" s="138">
        <f>SUM(AK54:AK59)</f>
        <v>176522</v>
      </c>
      <c r="AN53" s="111"/>
      <c r="AO53" s="29">
        <v>75020</v>
      </c>
      <c r="AP53" s="29"/>
      <c r="AQ53" s="32" t="s">
        <v>25</v>
      </c>
      <c r="AR53" s="71">
        <f t="shared" si="2"/>
        <v>176522</v>
      </c>
      <c r="AS53" s="1">
        <f>SUM(AS54:AS59)</f>
        <v>0</v>
      </c>
      <c r="AT53" s="1">
        <f>SUM(AT54:AT59)</f>
        <v>0</v>
      </c>
      <c r="AU53" s="138">
        <f>SUM(AU54:AU59)</f>
        <v>176522</v>
      </c>
      <c r="AX53" s="111"/>
      <c r="AY53" s="29">
        <v>75020</v>
      </c>
      <c r="AZ53" s="29"/>
      <c r="BA53" s="32" t="s">
        <v>25</v>
      </c>
      <c r="BB53" s="71">
        <f t="shared" si="3"/>
        <v>176522</v>
      </c>
      <c r="BC53" s="1">
        <f>SUM(BC54:BC59)</f>
        <v>0</v>
      </c>
      <c r="BD53" s="1">
        <f>SUM(BD54:BD59)</f>
        <v>0</v>
      </c>
      <c r="BE53" s="138">
        <f>SUM(BE54:BE59)</f>
        <v>176522</v>
      </c>
      <c r="BH53" s="111"/>
      <c r="BI53" s="29">
        <v>75020</v>
      </c>
      <c r="BJ53" s="29"/>
      <c r="BK53" s="32" t="s">
        <v>25</v>
      </c>
      <c r="BL53" s="71">
        <f t="shared" si="4"/>
        <v>176522</v>
      </c>
      <c r="BM53" s="1">
        <f>SUM(BM54:BM59)</f>
        <v>0</v>
      </c>
      <c r="BN53" s="1">
        <f>SUM(BN54:BN59)</f>
        <v>0</v>
      </c>
      <c r="BO53" s="138">
        <f>SUM(BO54:BO59)</f>
        <v>176522</v>
      </c>
      <c r="BR53" s="111"/>
      <c r="BS53" s="29">
        <v>75020</v>
      </c>
      <c r="BT53" s="29"/>
      <c r="BU53" s="32" t="s">
        <v>25</v>
      </c>
      <c r="BV53" s="71">
        <f t="shared" si="5"/>
        <v>176522</v>
      </c>
      <c r="BW53" s="1">
        <f>SUM(BW54:BW59)</f>
        <v>0</v>
      </c>
      <c r="BX53" s="1">
        <f>SUM(BX54:BX59)</f>
        <v>0</v>
      </c>
      <c r="BY53" s="138">
        <f>SUM(BY54:BY59)</f>
        <v>176522</v>
      </c>
      <c r="CB53" s="111"/>
      <c r="CC53" s="29">
        <v>75020</v>
      </c>
      <c r="CD53" s="29"/>
      <c r="CE53" s="32" t="s">
        <v>25</v>
      </c>
      <c r="CF53" s="71">
        <f t="shared" si="6"/>
        <v>176522</v>
      </c>
      <c r="CG53" s="1">
        <f>SUM(CG54:CG59)</f>
        <v>0</v>
      </c>
      <c r="CH53" s="1">
        <f>SUM(CH54:CH59)</f>
        <v>0</v>
      </c>
      <c r="CI53" s="138">
        <f>SUM(CI54:CI59)</f>
        <v>176522</v>
      </c>
    </row>
    <row r="54" spans="1:87" ht="25.5" customHeight="1">
      <c r="A54" s="13"/>
      <c r="B54" s="15"/>
      <c r="C54" s="62" t="s">
        <v>83</v>
      </c>
      <c r="D54" s="52" t="s">
        <v>60</v>
      </c>
      <c r="E54" s="53"/>
      <c r="F54" s="53"/>
      <c r="G54" s="53"/>
      <c r="H54" s="53">
        <f>SUM(E54,F54)-G54</f>
        <v>0</v>
      </c>
      <c r="J54" s="111"/>
      <c r="K54" s="15"/>
      <c r="L54" s="46" t="s">
        <v>83</v>
      </c>
      <c r="M54" s="32" t="s">
        <v>60</v>
      </c>
      <c r="N54" s="71">
        <f t="shared" si="0"/>
        <v>0</v>
      </c>
      <c r="O54" s="1">
        <v>304</v>
      </c>
      <c r="P54" s="1"/>
      <c r="Q54" s="138">
        <f aca="true" t="shared" si="8" ref="Q54:Q59">SUM(N54,O54)-P54</f>
        <v>304</v>
      </c>
      <c r="T54" s="111"/>
      <c r="U54" s="15"/>
      <c r="V54" s="46" t="s">
        <v>83</v>
      </c>
      <c r="W54" s="198" t="s">
        <v>60</v>
      </c>
      <c r="X54" s="71">
        <v>346</v>
      </c>
      <c r="Y54" s="1"/>
      <c r="Z54" s="1"/>
      <c r="AA54" s="138">
        <f aca="true" t="shared" si="9" ref="AA54:AA60">SUM(X54,Y54)-Z54</f>
        <v>346</v>
      </c>
      <c r="AD54" s="111"/>
      <c r="AE54" s="15"/>
      <c r="AF54" s="69" t="s">
        <v>83</v>
      </c>
      <c r="AG54" s="60" t="s">
        <v>60</v>
      </c>
      <c r="AH54" s="127">
        <f t="shared" si="1"/>
        <v>346</v>
      </c>
      <c r="AI54" s="61"/>
      <c r="AJ54" s="61"/>
      <c r="AK54" s="114">
        <f aca="true" t="shared" si="10" ref="AK54:AK59">SUM(AH54,AI54)-AJ54</f>
        <v>346</v>
      </c>
      <c r="AN54" s="111"/>
      <c r="AO54" s="15"/>
      <c r="AP54" s="69" t="s">
        <v>83</v>
      </c>
      <c r="AQ54" s="60" t="s">
        <v>60</v>
      </c>
      <c r="AR54" s="127">
        <f t="shared" si="2"/>
        <v>346</v>
      </c>
      <c r="AS54" s="61"/>
      <c r="AT54" s="61"/>
      <c r="AU54" s="114">
        <f aca="true" t="shared" si="11" ref="AU54:AU59">SUM(AR54,AS54)-AT54</f>
        <v>346</v>
      </c>
      <c r="AX54" s="111"/>
      <c r="AY54" s="15"/>
      <c r="AZ54" s="69" t="s">
        <v>83</v>
      </c>
      <c r="BA54" s="60" t="s">
        <v>60</v>
      </c>
      <c r="BB54" s="127">
        <f t="shared" si="3"/>
        <v>346</v>
      </c>
      <c r="BC54" s="61"/>
      <c r="BD54" s="61"/>
      <c r="BE54" s="114">
        <f aca="true" t="shared" si="12" ref="BE54:BE59">SUM(BB54,BC54)-BD54</f>
        <v>346</v>
      </c>
      <c r="BH54" s="111"/>
      <c r="BI54" s="15"/>
      <c r="BJ54" s="69" t="s">
        <v>83</v>
      </c>
      <c r="BK54" s="60" t="s">
        <v>60</v>
      </c>
      <c r="BL54" s="127">
        <f t="shared" si="4"/>
        <v>346</v>
      </c>
      <c r="BM54" s="61"/>
      <c r="BN54" s="61"/>
      <c r="BO54" s="114">
        <f aca="true" t="shared" si="13" ref="BO54:BO59">SUM(BL54,BM54)-BN54</f>
        <v>346</v>
      </c>
      <c r="BR54" s="111"/>
      <c r="BS54" s="15"/>
      <c r="BT54" s="69" t="s">
        <v>83</v>
      </c>
      <c r="BU54" s="60" t="s">
        <v>60</v>
      </c>
      <c r="BV54" s="127">
        <f t="shared" si="5"/>
        <v>346</v>
      </c>
      <c r="BW54" s="61"/>
      <c r="BX54" s="61"/>
      <c r="BY54" s="114">
        <f aca="true" t="shared" si="14" ref="BY54:BY59">SUM(BV54,BW54)-BX54</f>
        <v>346</v>
      </c>
      <c r="CB54" s="111"/>
      <c r="CC54" s="15"/>
      <c r="CD54" s="69" t="s">
        <v>83</v>
      </c>
      <c r="CE54" s="60" t="s">
        <v>60</v>
      </c>
      <c r="CF54" s="127">
        <f t="shared" si="6"/>
        <v>346</v>
      </c>
      <c r="CG54" s="61"/>
      <c r="CH54" s="61"/>
      <c r="CI54" s="114">
        <f aca="true" t="shared" si="15" ref="CI54:CI59">SUM(CF54,CG54)-CH54</f>
        <v>346</v>
      </c>
    </row>
    <row r="55" spans="1:87" ht="15" customHeight="1">
      <c r="A55" s="13"/>
      <c r="B55" s="15"/>
      <c r="C55" s="62" t="s">
        <v>77</v>
      </c>
      <c r="D55" s="52" t="s">
        <v>27</v>
      </c>
      <c r="E55" s="53">
        <v>2200</v>
      </c>
      <c r="F55" s="53"/>
      <c r="G55" s="53"/>
      <c r="H55" s="53">
        <f>SUM(E55,F55)-G55</f>
        <v>2200</v>
      </c>
      <c r="J55" s="111"/>
      <c r="K55" s="15"/>
      <c r="L55" s="46" t="s">
        <v>77</v>
      </c>
      <c r="M55" s="32" t="s">
        <v>27</v>
      </c>
      <c r="N55" s="71">
        <f t="shared" si="0"/>
        <v>2200</v>
      </c>
      <c r="O55" s="1"/>
      <c r="P55" s="1"/>
      <c r="Q55" s="138">
        <f t="shared" si="8"/>
        <v>2200</v>
      </c>
      <c r="T55" s="111"/>
      <c r="U55" s="15"/>
      <c r="V55" s="46" t="s">
        <v>77</v>
      </c>
      <c r="W55" s="198" t="s">
        <v>27</v>
      </c>
      <c r="X55" s="71">
        <v>2500</v>
      </c>
      <c r="Y55" s="1"/>
      <c r="Z55" s="1"/>
      <c r="AA55" s="138">
        <f t="shared" si="9"/>
        <v>2500</v>
      </c>
      <c r="AD55" s="111"/>
      <c r="AE55" s="15"/>
      <c r="AF55" s="62" t="s">
        <v>77</v>
      </c>
      <c r="AG55" s="52" t="s">
        <v>27</v>
      </c>
      <c r="AH55" s="74">
        <f t="shared" si="1"/>
        <v>2500</v>
      </c>
      <c r="AI55" s="53"/>
      <c r="AJ55" s="53"/>
      <c r="AK55" s="112">
        <f t="shared" si="10"/>
        <v>2500</v>
      </c>
      <c r="AN55" s="111"/>
      <c r="AO55" s="15"/>
      <c r="AP55" s="62" t="s">
        <v>77</v>
      </c>
      <c r="AQ55" s="52" t="s">
        <v>27</v>
      </c>
      <c r="AR55" s="74">
        <f t="shared" si="2"/>
        <v>2500</v>
      </c>
      <c r="AS55" s="53"/>
      <c r="AT55" s="53"/>
      <c r="AU55" s="112">
        <f t="shared" si="11"/>
        <v>2500</v>
      </c>
      <c r="AX55" s="111"/>
      <c r="AY55" s="15"/>
      <c r="AZ55" s="62" t="s">
        <v>77</v>
      </c>
      <c r="BA55" s="52" t="s">
        <v>27</v>
      </c>
      <c r="BB55" s="74">
        <f t="shared" si="3"/>
        <v>2500</v>
      </c>
      <c r="BC55" s="53"/>
      <c r="BD55" s="53"/>
      <c r="BE55" s="112">
        <f t="shared" si="12"/>
        <v>2500</v>
      </c>
      <c r="BH55" s="111"/>
      <c r="BI55" s="15"/>
      <c r="BJ55" s="62" t="s">
        <v>77</v>
      </c>
      <c r="BK55" s="52" t="s">
        <v>27</v>
      </c>
      <c r="BL55" s="74">
        <f t="shared" si="4"/>
        <v>2500</v>
      </c>
      <c r="BM55" s="53"/>
      <c r="BN55" s="53"/>
      <c r="BO55" s="112">
        <f t="shared" si="13"/>
        <v>2500</v>
      </c>
      <c r="BR55" s="111"/>
      <c r="BS55" s="15"/>
      <c r="BT55" s="62" t="s">
        <v>77</v>
      </c>
      <c r="BU55" s="52" t="s">
        <v>27</v>
      </c>
      <c r="BV55" s="74">
        <f t="shared" si="5"/>
        <v>2500</v>
      </c>
      <c r="BW55" s="53"/>
      <c r="BX55" s="53"/>
      <c r="BY55" s="112">
        <f t="shared" si="14"/>
        <v>2500</v>
      </c>
      <c r="CB55" s="111"/>
      <c r="CC55" s="15"/>
      <c r="CD55" s="62" t="s">
        <v>77</v>
      </c>
      <c r="CE55" s="52" t="s">
        <v>27</v>
      </c>
      <c r="CF55" s="74">
        <f t="shared" si="6"/>
        <v>2500</v>
      </c>
      <c r="CG55" s="53"/>
      <c r="CH55" s="53"/>
      <c r="CI55" s="112">
        <f t="shared" si="15"/>
        <v>2500</v>
      </c>
    </row>
    <row r="56" spans="1:87" ht="25.5" customHeight="1">
      <c r="A56" s="13"/>
      <c r="B56" s="15"/>
      <c r="C56" s="62" t="s">
        <v>78</v>
      </c>
      <c r="D56" s="52" t="s">
        <v>46</v>
      </c>
      <c r="E56" s="53">
        <v>100</v>
      </c>
      <c r="F56" s="53"/>
      <c r="G56" s="53"/>
      <c r="H56" s="53">
        <f>SUM(E56,F56)-G56</f>
        <v>100</v>
      </c>
      <c r="J56" s="111"/>
      <c r="K56" s="15"/>
      <c r="L56" s="46" t="s">
        <v>78</v>
      </c>
      <c r="M56" s="32" t="s">
        <v>46</v>
      </c>
      <c r="N56" s="71">
        <f t="shared" si="0"/>
        <v>100</v>
      </c>
      <c r="O56" s="1"/>
      <c r="P56" s="1"/>
      <c r="Q56" s="138">
        <f t="shared" si="8"/>
        <v>100</v>
      </c>
      <c r="T56" s="111"/>
      <c r="U56" s="15"/>
      <c r="V56" s="46" t="s">
        <v>78</v>
      </c>
      <c r="W56" s="198" t="s">
        <v>46</v>
      </c>
      <c r="X56" s="71">
        <f>SUM(Q56)</f>
        <v>100</v>
      </c>
      <c r="Y56" s="1"/>
      <c r="Z56" s="1"/>
      <c r="AA56" s="138">
        <f t="shared" si="9"/>
        <v>100</v>
      </c>
      <c r="AD56" s="111"/>
      <c r="AE56" s="15"/>
      <c r="AF56" s="62" t="s">
        <v>78</v>
      </c>
      <c r="AG56" s="52" t="s">
        <v>46</v>
      </c>
      <c r="AH56" s="74">
        <f t="shared" si="1"/>
        <v>100</v>
      </c>
      <c r="AI56" s="53"/>
      <c r="AJ56" s="53"/>
      <c r="AK56" s="112">
        <f t="shared" si="10"/>
        <v>100</v>
      </c>
      <c r="AN56" s="111"/>
      <c r="AO56" s="15"/>
      <c r="AP56" s="62" t="s">
        <v>78</v>
      </c>
      <c r="AQ56" s="52" t="s">
        <v>46</v>
      </c>
      <c r="AR56" s="74">
        <f t="shared" si="2"/>
        <v>100</v>
      </c>
      <c r="AS56" s="53"/>
      <c r="AT56" s="53"/>
      <c r="AU56" s="112">
        <f t="shared" si="11"/>
        <v>100</v>
      </c>
      <c r="AX56" s="111"/>
      <c r="AY56" s="15"/>
      <c r="AZ56" s="62" t="s">
        <v>78</v>
      </c>
      <c r="BA56" s="52" t="s">
        <v>46</v>
      </c>
      <c r="BB56" s="74">
        <f t="shared" si="3"/>
        <v>100</v>
      </c>
      <c r="BC56" s="53"/>
      <c r="BD56" s="53"/>
      <c r="BE56" s="112">
        <f t="shared" si="12"/>
        <v>100</v>
      </c>
      <c r="BH56" s="111"/>
      <c r="BI56" s="15"/>
      <c r="BJ56" s="62" t="s">
        <v>78</v>
      </c>
      <c r="BK56" s="52" t="s">
        <v>46</v>
      </c>
      <c r="BL56" s="74">
        <f t="shared" si="4"/>
        <v>100</v>
      </c>
      <c r="BM56" s="53"/>
      <c r="BN56" s="53"/>
      <c r="BO56" s="112">
        <f t="shared" si="13"/>
        <v>100</v>
      </c>
      <c r="BR56" s="111"/>
      <c r="BS56" s="15"/>
      <c r="BT56" s="62" t="s">
        <v>78</v>
      </c>
      <c r="BU56" s="52" t="s">
        <v>46</v>
      </c>
      <c r="BV56" s="74">
        <f t="shared" si="5"/>
        <v>100</v>
      </c>
      <c r="BW56" s="53"/>
      <c r="BX56" s="53"/>
      <c r="BY56" s="112">
        <f t="shared" si="14"/>
        <v>100</v>
      </c>
      <c r="CB56" s="111"/>
      <c r="CC56" s="15"/>
      <c r="CD56" s="62" t="s">
        <v>78</v>
      </c>
      <c r="CE56" s="52" t="s">
        <v>46</v>
      </c>
      <c r="CF56" s="74">
        <f t="shared" si="6"/>
        <v>100</v>
      </c>
      <c r="CG56" s="53"/>
      <c r="CH56" s="53"/>
      <c r="CI56" s="112">
        <f t="shared" si="15"/>
        <v>100</v>
      </c>
    </row>
    <row r="57" spans="1:87" ht="27.75" customHeight="1" hidden="1">
      <c r="A57" s="13"/>
      <c r="B57" s="15"/>
      <c r="C57" s="62" t="s">
        <v>81</v>
      </c>
      <c r="D57" s="52" t="s">
        <v>15</v>
      </c>
      <c r="E57" s="53">
        <f>477500+200000</f>
        <v>677500</v>
      </c>
      <c r="F57" s="53"/>
      <c r="G57" s="53"/>
      <c r="H57" s="53">
        <f>SUM(E57,F57)-G57</f>
        <v>677500</v>
      </c>
      <c r="J57" s="111"/>
      <c r="K57" s="15"/>
      <c r="L57" s="46" t="s">
        <v>81</v>
      </c>
      <c r="M57" s="32" t="s">
        <v>15</v>
      </c>
      <c r="N57" s="71">
        <f t="shared" si="0"/>
        <v>677500</v>
      </c>
      <c r="O57" s="1">
        <v>780000</v>
      </c>
      <c r="P57" s="1"/>
      <c r="Q57" s="138">
        <f t="shared" si="8"/>
        <v>1457500</v>
      </c>
      <c r="T57" s="111"/>
      <c r="U57" s="15"/>
      <c r="V57" s="46" t="s">
        <v>81</v>
      </c>
      <c r="W57" s="198" t="s">
        <v>15</v>
      </c>
      <c r="X57" s="71">
        <v>0</v>
      </c>
      <c r="Y57" s="1"/>
      <c r="Z57" s="1"/>
      <c r="AA57" s="138">
        <f t="shared" si="9"/>
        <v>0</v>
      </c>
      <c r="AD57" s="111"/>
      <c r="AE57" s="15"/>
      <c r="AF57" s="62" t="s">
        <v>81</v>
      </c>
      <c r="AG57" s="52" t="s">
        <v>15</v>
      </c>
      <c r="AH57" s="74">
        <f t="shared" si="1"/>
        <v>0</v>
      </c>
      <c r="AI57" s="53"/>
      <c r="AJ57" s="53"/>
      <c r="AK57" s="112">
        <f t="shared" si="10"/>
        <v>0</v>
      </c>
      <c r="AN57" s="111"/>
      <c r="AO57" s="15"/>
      <c r="AP57" s="62" t="s">
        <v>81</v>
      </c>
      <c r="AQ57" s="52" t="s">
        <v>15</v>
      </c>
      <c r="AR57" s="74">
        <f t="shared" si="2"/>
        <v>0</v>
      </c>
      <c r="AS57" s="53"/>
      <c r="AT57" s="53"/>
      <c r="AU57" s="112">
        <f t="shared" si="11"/>
        <v>0</v>
      </c>
      <c r="AX57" s="111"/>
      <c r="AY57" s="15"/>
      <c r="AZ57" s="62" t="s">
        <v>81</v>
      </c>
      <c r="BA57" s="52" t="s">
        <v>15</v>
      </c>
      <c r="BB57" s="74">
        <f t="shared" si="3"/>
        <v>0</v>
      </c>
      <c r="BC57" s="53"/>
      <c r="BD57" s="53"/>
      <c r="BE57" s="112">
        <f t="shared" si="12"/>
        <v>0</v>
      </c>
      <c r="BH57" s="111"/>
      <c r="BI57" s="15"/>
      <c r="BJ57" s="62" t="s">
        <v>81</v>
      </c>
      <c r="BK57" s="52" t="s">
        <v>15</v>
      </c>
      <c r="BL57" s="74">
        <f t="shared" si="4"/>
        <v>0</v>
      </c>
      <c r="BM57" s="53"/>
      <c r="BN57" s="53"/>
      <c r="BO57" s="112">
        <f t="shared" si="13"/>
        <v>0</v>
      </c>
      <c r="BR57" s="111"/>
      <c r="BS57" s="15"/>
      <c r="BT57" s="62" t="s">
        <v>81</v>
      </c>
      <c r="BU57" s="52" t="s">
        <v>15</v>
      </c>
      <c r="BV57" s="74">
        <f t="shared" si="5"/>
        <v>0</v>
      </c>
      <c r="BW57" s="53"/>
      <c r="BX57" s="53"/>
      <c r="BY57" s="112">
        <f t="shared" si="14"/>
        <v>0</v>
      </c>
      <c r="CB57" s="111"/>
      <c r="CC57" s="15"/>
      <c r="CD57" s="62" t="s">
        <v>81</v>
      </c>
      <c r="CE57" s="52" t="s">
        <v>15</v>
      </c>
      <c r="CF57" s="74">
        <f t="shared" si="6"/>
        <v>0</v>
      </c>
      <c r="CG57" s="53"/>
      <c r="CH57" s="53"/>
      <c r="CI57" s="112">
        <f t="shared" si="15"/>
        <v>0</v>
      </c>
    </row>
    <row r="58" spans="1:87" ht="25.5" customHeight="1">
      <c r="A58" s="13"/>
      <c r="B58" s="15"/>
      <c r="C58" s="62" t="s">
        <v>80</v>
      </c>
      <c r="D58" s="52" t="s">
        <v>29</v>
      </c>
      <c r="E58" s="53">
        <v>50640</v>
      </c>
      <c r="F58" s="53"/>
      <c r="G58" s="53"/>
      <c r="H58" s="53">
        <f>SUM(E58,F58)-G58</f>
        <v>50640</v>
      </c>
      <c r="J58" s="111"/>
      <c r="K58" s="15"/>
      <c r="L58" s="46" t="s">
        <v>80</v>
      </c>
      <c r="M58" s="32" t="s">
        <v>29</v>
      </c>
      <c r="N58" s="71">
        <f>SUM(H58)</f>
        <v>50640</v>
      </c>
      <c r="O58" s="1"/>
      <c r="P58" s="1"/>
      <c r="Q58" s="138">
        <f t="shared" si="8"/>
        <v>50640</v>
      </c>
      <c r="T58" s="111"/>
      <c r="U58" s="15"/>
      <c r="V58" s="46" t="s">
        <v>80</v>
      </c>
      <c r="W58" s="198" t="s">
        <v>29</v>
      </c>
      <c r="X58" s="71">
        <v>7000</v>
      </c>
      <c r="Y58" s="1"/>
      <c r="Z58" s="1"/>
      <c r="AA58" s="138">
        <f t="shared" si="9"/>
        <v>7000</v>
      </c>
      <c r="AD58" s="111"/>
      <c r="AE58" s="15"/>
      <c r="AF58" s="67" t="s">
        <v>80</v>
      </c>
      <c r="AG58" s="68" t="s">
        <v>29</v>
      </c>
      <c r="AH58" s="76">
        <f>SUM(AA58)</f>
        <v>7000</v>
      </c>
      <c r="AI58" s="58"/>
      <c r="AJ58" s="58"/>
      <c r="AK58" s="113">
        <f t="shared" si="10"/>
        <v>7000</v>
      </c>
      <c r="AN58" s="111"/>
      <c r="AO58" s="15"/>
      <c r="AP58" s="67" t="s">
        <v>80</v>
      </c>
      <c r="AQ58" s="68" t="s">
        <v>29</v>
      </c>
      <c r="AR58" s="76">
        <f>SUM(AK58)</f>
        <v>7000</v>
      </c>
      <c r="AS58" s="58"/>
      <c r="AT58" s="58"/>
      <c r="AU58" s="113">
        <f t="shared" si="11"/>
        <v>7000</v>
      </c>
      <c r="AX58" s="111"/>
      <c r="AY58" s="15"/>
      <c r="AZ58" s="67" t="s">
        <v>80</v>
      </c>
      <c r="BA58" s="68" t="s">
        <v>29</v>
      </c>
      <c r="BB58" s="76">
        <f>SUM(AU58)</f>
        <v>7000</v>
      </c>
      <c r="BC58" s="58"/>
      <c r="BD58" s="58"/>
      <c r="BE58" s="113">
        <f t="shared" si="12"/>
        <v>7000</v>
      </c>
      <c r="BH58" s="111"/>
      <c r="BI58" s="15"/>
      <c r="BJ58" s="67" t="s">
        <v>80</v>
      </c>
      <c r="BK58" s="68" t="s">
        <v>29</v>
      </c>
      <c r="BL58" s="76">
        <f>SUM(BE58)</f>
        <v>7000</v>
      </c>
      <c r="BM58" s="58"/>
      <c r="BN58" s="58"/>
      <c r="BO58" s="113">
        <f t="shared" si="13"/>
        <v>7000</v>
      </c>
      <c r="BR58" s="111"/>
      <c r="BS58" s="15"/>
      <c r="BT58" s="67" t="s">
        <v>80</v>
      </c>
      <c r="BU58" s="68" t="s">
        <v>29</v>
      </c>
      <c r="BV58" s="76">
        <f>SUM(BO58)</f>
        <v>7000</v>
      </c>
      <c r="BW58" s="58"/>
      <c r="BX58" s="58"/>
      <c r="BY58" s="113">
        <f t="shared" si="14"/>
        <v>7000</v>
      </c>
      <c r="CB58" s="111"/>
      <c r="CC58" s="15"/>
      <c r="CD58" s="67" t="s">
        <v>80</v>
      </c>
      <c r="CE58" s="68" t="s">
        <v>29</v>
      </c>
      <c r="CF58" s="76">
        <f>SUM(BY58)</f>
        <v>7000</v>
      </c>
      <c r="CG58" s="58"/>
      <c r="CH58" s="58"/>
      <c r="CI58" s="113">
        <f t="shared" si="15"/>
        <v>7000</v>
      </c>
    </row>
    <row r="59" spans="1:87" ht="25.5" customHeight="1">
      <c r="A59" s="13"/>
      <c r="B59" s="15"/>
      <c r="C59" s="62" t="s">
        <v>80</v>
      </c>
      <c r="D59" s="52"/>
      <c r="E59" s="53"/>
      <c r="F59" s="53"/>
      <c r="G59" s="53"/>
      <c r="H59" s="53"/>
      <c r="J59" s="111"/>
      <c r="K59" s="15"/>
      <c r="L59" s="46" t="s">
        <v>79</v>
      </c>
      <c r="M59" s="32" t="s">
        <v>31</v>
      </c>
      <c r="N59" s="71">
        <v>0</v>
      </c>
      <c r="O59" s="1">
        <v>1000</v>
      </c>
      <c r="P59" s="1"/>
      <c r="Q59" s="138">
        <f t="shared" si="8"/>
        <v>1000</v>
      </c>
      <c r="T59" s="111"/>
      <c r="U59" s="15"/>
      <c r="V59" s="46" t="s">
        <v>79</v>
      </c>
      <c r="W59" s="198" t="s">
        <v>31</v>
      </c>
      <c r="X59" s="71">
        <v>166576</v>
      </c>
      <c r="Y59" s="1"/>
      <c r="Z59" s="1"/>
      <c r="AA59" s="138">
        <f t="shared" si="9"/>
        <v>166576</v>
      </c>
      <c r="AD59" s="111"/>
      <c r="AE59" s="15"/>
      <c r="AF59" s="67" t="s">
        <v>80</v>
      </c>
      <c r="AG59" s="68" t="s">
        <v>29</v>
      </c>
      <c r="AH59" s="76">
        <f t="shared" si="1"/>
        <v>166576</v>
      </c>
      <c r="AI59" s="58"/>
      <c r="AJ59" s="58"/>
      <c r="AK59" s="113">
        <f t="shared" si="10"/>
        <v>166576</v>
      </c>
      <c r="AN59" s="111"/>
      <c r="AO59" s="15"/>
      <c r="AP59" s="67" t="s">
        <v>80</v>
      </c>
      <c r="AQ59" s="68" t="s">
        <v>29</v>
      </c>
      <c r="AR59" s="76">
        <f t="shared" si="2"/>
        <v>166576</v>
      </c>
      <c r="AS59" s="58"/>
      <c r="AT59" s="58"/>
      <c r="AU59" s="113">
        <f t="shared" si="11"/>
        <v>166576</v>
      </c>
      <c r="AX59" s="111"/>
      <c r="AY59" s="15"/>
      <c r="AZ59" s="67" t="s">
        <v>80</v>
      </c>
      <c r="BA59" s="68" t="s">
        <v>29</v>
      </c>
      <c r="BB59" s="76">
        <f t="shared" si="3"/>
        <v>166576</v>
      </c>
      <c r="BC59" s="58"/>
      <c r="BD59" s="58"/>
      <c r="BE59" s="113">
        <f t="shared" si="12"/>
        <v>166576</v>
      </c>
      <c r="BH59" s="111"/>
      <c r="BI59" s="15"/>
      <c r="BJ59" s="67" t="s">
        <v>80</v>
      </c>
      <c r="BK59" s="68" t="s">
        <v>29</v>
      </c>
      <c r="BL59" s="76">
        <f t="shared" si="4"/>
        <v>166576</v>
      </c>
      <c r="BM59" s="58"/>
      <c r="BN59" s="58"/>
      <c r="BO59" s="113">
        <f t="shared" si="13"/>
        <v>166576</v>
      </c>
      <c r="BR59" s="111"/>
      <c r="BS59" s="15"/>
      <c r="BT59" s="67" t="s">
        <v>80</v>
      </c>
      <c r="BU59" s="68" t="s">
        <v>29</v>
      </c>
      <c r="BV59" s="76">
        <f t="shared" si="5"/>
        <v>166576</v>
      </c>
      <c r="BW59" s="58"/>
      <c r="BX59" s="58"/>
      <c r="BY59" s="113">
        <f t="shared" si="14"/>
        <v>166576</v>
      </c>
      <c r="CB59" s="111"/>
      <c r="CC59" s="15"/>
      <c r="CD59" s="67" t="s">
        <v>80</v>
      </c>
      <c r="CE59" s="68" t="s">
        <v>29</v>
      </c>
      <c r="CF59" s="76">
        <f t="shared" si="6"/>
        <v>166576</v>
      </c>
      <c r="CG59" s="58"/>
      <c r="CH59" s="58"/>
      <c r="CI59" s="113">
        <f t="shared" si="15"/>
        <v>166576</v>
      </c>
    </row>
    <row r="60" spans="1:87" ht="25.5" customHeight="1" hidden="1">
      <c r="A60" s="13"/>
      <c r="B60" s="15"/>
      <c r="C60" s="62"/>
      <c r="D60" s="52"/>
      <c r="E60" s="53"/>
      <c r="F60" s="53"/>
      <c r="G60" s="53"/>
      <c r="H60" s="53"/>
      <c r="J60" s="111"/>
      <c r="K60" s="15"/>
      <c r="L60" s="46"/>
      <c r="M60" s="32"/>
      <c r="N60" s="71"/>
      <c r="O60" s="1"/>
      <c r="P60" s="1"/>
      <c r="Q60" s="138"/>
      <c r="T60" s="111"/>
      <c r="U60" s="15"/>
      <c r="V60" s="46">
        <v>2390</v>
      </c>
      <c r="W60" s="198" t="s">
        <v>136</v>
      </c>
      <c r="X60" s="71"/>
      <c r="Y60" s="1"/>
      <c r="Z60" s="1"/>
      <c r="AA60" s="138">
        <f t="shared" si="9"/>
        <v>0</v>
      </c>
      <c r="AD60" s="111"/>
      <c r="AE60" s="15"/>
      <c r="AF60" s="14"/>
      <c r="AG60" s="16"/>
      <c r="AH60" s="86"/>
      <c r="AI60" s="17"/>
      <c r="AJ60" s="17"/>
      <c r="AK60" s="116"/>
      <c r="AN60" s="111"/>
      <c r="AO60" s="15"/>
      <c r="AP60" s="14"/>
      <c r="AQ60" s="16"/>
      <c r="AR60" s="86"/>
      <c r="AS60" s="17"/>
      <c r="AT60" s="17"/>
      <c r="AU60" s="116"/>
      <c r="AX60" s="111"/>
      <c r="AY60" s="15"/>
      <c r="AZ60" s="14"/>
      <c r="BA60" s="16"/>
      <c r="BB60" s="86"/>
      <c r="BC60" s="17"/>
      <c r="BD60" s="17"/>
      <c r="BE60" s="116"/>
      <c r="BH60" s="111"/>
      <c r="BI60" s="15"/>
      <c r="BJ60" s="14"/>
      <c r="BK60" s="16"/>
      <c r="BL60" s="86"/>
      <c r="BM60" s="17"/>
      <c r="BN60" s="17"/>
      <c r="BO60" s="116"/>
      <c r="BR60" s="111"/>
      <c r="BS60" s="15"/>
      <c r="BT60" s="14"/>
      <c r="BU60" s="16"/>
      <c r="BV60" s="86"/>
      <c r="BW60" s="17"/>
      <c r="BX60" s="17"/>
      <c r="BY60" s="116"/>
      <c r="CB60" s="111"/>
      <c r="CC60" s="15"/>
      <c r="CD60" s="14"/>
      <c r="CE60" s="16"/>
      <c r="CF60" s="86"/>
      <c r="CG60" s="17"/>
      <c r="CH60" s="17"/>
      <c r="CI60" s="116"/>
    </row>
    <row r="61" spans="1:87" ht="18.75" customHeight="1">
      <c r="A61" s="13"/>
      <c r="B61" s="15">
        <v>75045</v>
      </c>
      <c r="C61" s="51"/>
      <c r="D61" s="52" t="s">
        <v>32</v>
      </c>
      <c r="E61" s="53">
        <f>E62+E63</f>
        <v>33000</v>
      </c>
      <c r="F61" s="53"/>
      <c r="G61" s="53"/>
      <c r="H61" s="53">
        <f>H62+H63</f>
        <v>33000</v>
      </c>
      <c r="J61" s="111"/>
      <c r="K61" s="29">
        <v>75045</v>
      </c>
      <c r="L61" s="29"/>
      <c r="M61" s="32" t="s">
        <v>32</v>
      </c>
      <c r="N61" s="71">
        <f t="shared" si="0"/>
        <v>33000</v>
      </c>
      <c r="O61" s="1">
        <f>SUM(O62:O63)</f>
        <v>0</v>
      </c>
      <c r="P61" s="1">
        <f>SUM(P62:P63)</f>
        <v>0</v>
      </c>
      <c r="Q61" s="138">
        <f>Q62+Q63</f>
        <v>33000</v>
      </c>
      <c r="T61" s="111"/>
      <c r="U61" s="29">
        <v>75045</v>
      </c>
      <c r="V61" s="29"/>
      <c r="W61" s="198" t="s">
        <v>32</v>
      </c>
      <c r="X61" s="71">
        <f>SUM(X62:X63)</f>
        <v>29000</v>
      </c>
      <c r="Y61" s="1"/>
      <c r="Z61" s="1"/>
      <c r="AA61" s="138">
        <f>AA62+AA63</f>
        <v>29000</v>
      </c>
      <c r="AD61" s="111"/>
      <c r="AE61" s="29">
        <v>75045</v>
      </c>
      <c r="AF61" s="29"/>
      <c r="AG61" s="32" t="s">
        <v>32</v>
      </c>
      <c r="AH61" s="71">
        <f t="shared" si="1"/>
        <v>29000</v>
      </c>
      <c r="AI61" s="1">
        <f>SUM(AI62:AI63)</f>
        <v>0</v>
      </c>
      <c r="AJ61" s="1">
        <f>SUM(AJ62:AJ63)</f>
        <v>0</v>
      </c>
      <c r="AK61" s="138">
        <f>AK62+AK63</f>
        <v>29000</v>
      </c>
      <c r="AN61" s="111"/>
      <c r="AO61" s="29">
        <v>75045</v>
      </c>
      <c r="AP61" s="29"/>
      <c r="AQ61" s="32" t="s">
        <v>32</v>
      </c>
      <c r="AR61" s="71">
        <f t="shared" si="2"/>
        <v>29000</v>
      </c>
      <c r="AS61" s="1">
        <f>SUM(AS62:AS63)</f>
        <v>0</v>
      </c>
      <c r="AT61" s="1">
        <f>SUM(AT62:AT63)</f>
        <v>0</v>
      </c>
      <c r="AU61" s="138">
        <f>AU62+AU63</f>
        <v>29000</v>
      </c>
      <c r="AX61" s="111"/>
      <c r="AY61" s="29">
        <v>75045</v>
      </c>
      <c r="AZ61" s="29"/>
      <c r="BA61" s="32" t="s">
        <v>32</v>
      </c>
      <c r="BB61" s="71">
        <f t="shared" si="3"/>
        <v>29000</v>
      </c>
      <c r="BC61" s="1">
        <f>SUM(BC62:BC63)</f>
        <v>0</v>
      </c>
      <c r="BD61" s="1">
        <f>SUM(BD62:BD63)</f>
        <v>0</v>
      </c>
      <c r="BE61" s="138">
        <f>BE62+BE63</f>
        <v>29000</v>
      </c>
      <c r="BH61" s="111"/>
      <c r="BI61" s="29">
        <v>75045</v>
      </c>
      <c r="BJ61" s="29"/>
      <c r="BK61" s="32" t="s">
        <v>32</v>
      </c>
      <c r="BL61" s="71">
        <f t="shared" si="4"/>
        <v>29000</v>
      </c>
      <c r="BM61" s="1">
        <f>SUM(BM62:BM63)</f>
        <v>0</v>
      </c>
      <c r="BN61" s="1">
        <f>SUM(BN62:BN63)</f>
        <v>0</v>
      </c>
      <c r="BO61" s="138">
        <f>BO62+BO63</f>
        <v>29000</v>
      </c>
      <c r="BR61" s="111"/>
      <c r="BS61" s="29">
        <v>75045</v>
      </c>
      <c r="BT61" s="29"/>
      <c r="BU61" s="32" t="s">
        <v>32</v>
      </c>
      <c r="BV61" s="71">
        <f t="shared" si="5"/>
        <v>29000</v>
      </c>
      <c r="BW61" s="1">
        <f>SUM(BW62:BW63)</f>
        <v>0</v>
      </c>
      <c r="BX61" s="1">
        <f>SUM(BX62:BX63)</f>
        <v>0</v>
      </c>
      <c r="BY61" s="138">
        <f>BY62+BY63</f>
        <v>29000</v>
      </c>
      <c r="CB61" s="111"/>
      <c r="CC61" s="29">
        <v>75045</v>
      </c>
      <c r="CD61" s="29"/>
      <c r="CE61" s="32" t="s">
        <v>32</v>
      </c>
      <c r="CF61" s="71">
        <f t="shared" si="6"/>
        <v>29000</v>
      </c>
      <c r="CG61" s="1">
        <f>SUM(CG62:CG63)</f>
        <v>0</v>
      </c>
      <c r="CH61" s="1">
        <f>SUM(CH62:CH63)</f>
        <v>0</v>
      </c>
      <c r="CI61" s="138">
        <f>CI62+CI63</f>
        <v>29000</v>
      </c>
    </row>
    <row r="62" spans="1:87" ht="68.25" customHeight="1">
      <c r="A62" s="13"/>
      <c r="B62" s="15"/>
      <c r="C62" s="51">
        <v>2110</v>
      </c>
      <c r="D62" s="52" t="s">
        <v>63</v>
      </c>
      <c r="E62" s="53">
        <v>25000</v>
      </c>
      <c r="F62" s="53"/>
      <c r="G62" s="53"/>
      <c r="H62" s="53">
        <f>SUM(E62,F62)-G62</f>
        <v>25000</v>
      </c>
      <c r="J62" s="111"/>
      <c r="K62" s="15"/>
      <c r="L62" s="15">
        <v>2110</v>
      </c>
      <c r="M62" s="16" t="s">
        <v>63</v>
      </c>
      <c r="N62" s="86">
        <f t="shared" si="0"/>
        <v>25000</v>
      </c>
      <c r="O62" s="17"/>
      <c r="P62" s="17"/>
      <c r="Q62" s="116">
        <f>SUM(N62,O62)-P62</f>
        <v>25000</v>
      </c>
      <c r="T62" s="120"/>
      <c r="U62" s="33"/>
      <c r="V62" s="29">
        <v>2110</v>
      </c>
      <c r="W62" s="198" t="s">
        <v>63</v>
      </c>
      <c r="X62" s="71">
        <v>22000</v>
      </c>
      <c r="Y62" s="1"/>
      <c r="Z62" s="1"/>
      <c r="AA62" s="138">
        <f>SUM(X62,Y62)-Z62</f>
        <v>22000</v>
      </c>
      <c r="AD62" s="111"/>
      <c r="AE62" s="15"/>
      <c r="AF62" s="59">
        <v>2110</v>
      </c>
      <c r="AG62" s="60" t="s">
        <v>63</v>
      </c>
      <c r="AH62" s="127">
        <f t="shared" si="1"/>
        <v>22000</v>
      </c>
      <c r="AI62" s="61"/>
      <c r="AJ62" s="61"/>
      <c r="AK62" s="114">
        <f>SUM(AH62,AI62)-AJ62</f>
        <v>22000</v>
      </c>
      <c r="AN62" s="111"/>
      <c r="AO62" s="15"/>
      <c r="AP62" s="59">
        <v>2110</v>
      </c>
      <c r="AQ62" s="60" t="s">
        <v>63</v>
      </c>
      <c r="AR62" s="127">
        <f t="shared" si="2"/>
        <v>22000</v>
      </c>
      <c r="AS62" s="61"/>
      <c r="AT62" s="61"/>
      <c r="AU62" s="114">
        <f>SUM(AR62,AS62)-AT62</f>
        <v>22000</v>
      </c>
      <c r="AX62" s="111"/>
      <c r="AY62" s="15"/>
      <c r="AZ62" s="59">
        <v>2110</v>
      </c>
      <c r="BA62" s="60" t="s">
        <v>63</v>
      </c>
      <c r="BB62" s="127">
        <f t="shared" si="3"/>
        <v>22000</v>
      </c>
      <c r="BC62" s="61"/>
      <c r="BD62" s="61"/>
      <c r="BE62" s="114">
        <f>SUM(BB62,BC62)-BD62</f>
        <v>22000</v>
      </c>
      <c r="BH62" s="111"/>
      <c r="BI62" s="15"/>
      <c r="BJ62" s="59">
        <v>2110</v>
      </c>
      <c r="BK62" s="60" t="s">
        <v>63</v>
      </c>
      <c r="BL62" s="127">
        <f t="shared" si="4"/>
        <v>22000</v>
      </c>
      <c r="BM62" s="61"/>
      <c r="BN62" s="61"/>
      <c r="BO62" s="114">
        <f>SUM(BL62,BM62)-BN62</f>
        <v>22000</v>
      </c>
      <c r="BR62" s="111"/>
      <c r="BS62" s="15"/>
      <c r="BT62" s="59">
        <v>2110</v>
      </c>
      <c r="BU62" s="60" t="s">
        <v>63</v>
      </c>
      <c r="BV62" s="127">
        <f t="shared" si="5"/>
        <v>22000</v>
      </c>
      <c r="BW62" s="61"/>
      <c r="BX62" s="61"/>
      <c r="BY62" s="114">
        <f>SUM(BV62,BW62)-BX62</f>
        <v>22000</v>
      </c>
      <c r="CB62" s="111"/>
      <c r="CC62" s="15"/>
      <c r="CD62" s="59">
        <v>2110</v>
      </c>
      <c r="CE62" s="60" t="s">
        <v>63</v>
      </c>
      <c r="CF62" s="127">
        <f t="shared" si="6"/>
        <v>22000</v>
      </c>
      <c r="CG62" s="61"/>
      <c r="CH62" s="61"/>
      <c r="CI62" s="114">
        <f>SUM(CF62,CG62)-CH62</f>
        <v>22000</v>
      </c>
    </row>
    <row r="63" spans="1:87" ht="58.5" customHeight="1" thickBot="1">
      <c r="A63" s="13"/>
      <c r="B63" s="15"/>
      <c r="C63" s="54">
        <v>2120</v>
      </c>
      <c r="D63" s="55" t="s">
        <v>24</v>
      </c>
      <c r="E63" s="56">
        <v>8000</v>
      </c>
      <c r="F63" s="56"/>
      <c r="G63" s="56"/>
      <c r="H63" s="56">
        <f>SUM(E63,F63)-G63</f>
        <v>8000</v>
      </c>
      <c r="J63" s="111"/>
      <c r="K63" s="15"/>
      <c r="L63" s="160">
        <v>2120</v>
      </c>
      <c r="M63" s="161" t="s">
        <v>24</v>
      </c>
      <c r="N63" s="162">
        <f t="shared" si="0"/>
        <v>8000</v>
      </c>
      <c r="O63" s="163"/>
      <c r="P63" s="163"/>
      <c r="Q63" s="164">
        <f>SUM(N63,O63)-P63</f>
        <v>8000</v>
      </c>
      <c r="T63" s="188"/>
      <c r="U63" s="189"/>
      <c r="V63" s="189">
        <v>2120</v>
      </c>
      <c r="W63" s="222" t="s">
        <v>142</v>
      </c>
      <c r="X63" s="136">
        <v>7000</v>
      </c>
      <c r="Y63" s="223"/>
      <c r="Z63" s="223"/>
      <c r="AA63" s="224">
        <f>SUM(X63,Y63)-Z63</f>
        <v>7000</v>
      </c>
      <c r="AD63" s="111"/>
      <c r="AE63" s="15"/>
      <c r="AF63" s="75">
        <v>2120</v>
      </c>
      <c r="AG63" s="68" t="s">
        <v>24</v>
      </c>
      <c r="AH63" s="76">
        <f t="shared" si="1"/>
        <v>7000</v>
      </c>
      <c r="AI63" s="58"/>
      <c r="AJ63" s="58"/>
      <c r="AK63" s="113">
        <f>SUM(AH63,AI63)-AJ63</f>
        <v>7000</v>
      </c>
      <c r="AN63" s="111"/>
      <c r="AO63" s="15"/>
      <c r="AP63" s="75">
        <v>2120</v>
      </c>
      <c r="AQ63" s="68" t="s">
        <v>24</v>
      </c>
      <c r="AR63" s="76">
        <f t="shared" si="2"/>
        <v>7000</v>
      </c>
      <c r="AS63" s="58"/>
      <c r="AT63" s="58"/>
      <c r="AU63" s="113">
        <f>SUM(AR63,AS63)-AT63</f>
        <v>7000</v>
      </c>
      <c r="AX63" s="111"/>
      <c r="AY63" s="15"/>
      <c r="AZ63" s="75">
        <v>2120</v>
      </c>
      <c r="BA63" s="68" t="s">
        <v>24</v>
      </c>
      <c r="BB63" s="76">
        <f t="shared" si="3"/>
        <v>7000</v>
      </c>
      <c r="BC63" s="58"/>
      <c r="BD63" s="58"/>
      <c r="BE63" s="113">
        <f>SUM(BB63,BC63)-BD63</f>
        <v>7000</v>
      </c>
      <c r="BH63" s="111"/>
      <c r="BI63" s="15"/>
      <c r="BJ63" s="75">
        <v>2120</v>
      </c>
      <c r="BK63" s="68" t="s">
        <v>24</v>
      </c>
      <c r="BL63" s="76">
        <f t="shared" si="4"/>
        <v>7000</v>
      </c>
      <c r="BM63" s="58"/>
      <c r="BN63" s="58"/>
      <c r="BO63" s="113">
        <f>SUM(BL63,BM63)-BN63</f>
        <v>7000</v>
      </c>
      <c r="BR63" s="111"/>
      <c r="BS63" s="15"/>
      <c r="BT63" s="75">
        <v>2120</v>
      </c>
      <c r="BU63" s="68" t="s">
        <v>24</v>
      </c>
      <c r="BV63" s="76">
        <f t="shared" si="5"/>
        <v>7000</v>
      </c>
      <c r="BW63" s="58"/>
      <c r="BX63" s="58"/>
      <c r="BY63" s="113">
        <f>SUM(BV63,BW63)-BX63</f>
        <v>7000</v>
      </c>
      <c r="CB63" s="111"/>
      <c r="CC63" s="15"/>
      <c r="CD63" s="75">
        <v>2120</v>
      </c>
      <c r="CE63" s="68" t="s">
        <v>24</v>
      </c>
      <c r="CF63" s="76">
        <f t="shared" si="6"/>
        <v>7000</v>
      </c>
      <c r="CG63" s="58"/>
      <c r="CH63" s="58"/>
      <c r="CI63" s="113">
        <f>SUM(CF63,CG63)-CH63</f>
        <v>7000</v>
      </c>
    </row>
    <row r="64" spans="1:87" ht="29.25" customHeight="1" thickBot="1">
      <c r="A64" s="10">
        <v>754</v>
      </c>
      <c r="B64" s="22"/>
      <c r="C64" s="22"/>
      <c r="D64" s="23" t="s">
        <v>33</v>
      </c>
      <c r="E64" s="2">
        <f>E68</f>
        <v>12400</v>
      </c>
      <c r="F64" s="2"/>
      <c r="G64" s="2"/>
      <c r="H64" s="2">
        <f>SUM(H65,H68)</f>
        <v>12400</v>
      </c>
      <c r="J64" s="82">
        <v>754</v>
      </c>
      <c r="K64" s="78"/>
      <c r="L64" s="78"/>
      <c r="M64" s="79" t="s">
        <v>33</v>
      </c>
      <c r="N64" s="80">
        <f t="shared" si="0"/>
        <v>12400</v>
      </c>
      <c r="O64" s="80">
        <f>SUM(O68)</f>
        <v>0</v>
      </c>
      <c r="P64" s="80">
        <f>SUM(P68)</f>
        <v>0</v>
      </c>
      <c r="Q64" s="81">
        <f>SUM(Q65,Q68)</f>
        <v>12400</v>
      </c>
      <c r="T64" s="82">
        <v>754</v>
      </c>
      <c r="U64" s="78"/>
      <c r="V64" s="78"/>
      <c r="W64" s="199" t="s">
        <v>33</v>
      </c>
      <c r="X64" s="80">
        <f>SUM(X65,X68,X74)</f>
        <v>2057082</v>
      </c>
      <c r="Y64" s="80"/>
      <c r="Z64" s="80"/>
      <c r="AA64" s="81">
        <f>SUM(X64,Y64)-Z64</f>
        <v>2057082</v>
      </c>
      <c r="AD64" s="82">
        <v>754</v>
      </c>
      <c r="AE64" s="78"/>
      <c r="AF64" s="78"/>
      <c r="AG64" s="79" t="s">
        <v>33</v>
      </c>
      <c r="AH64" s="80">
        <f t="shared" si="1"/>
        <v>2057082</v>
      </c>
      <c r="AI64" s="80">
        <f>SUM(AI68)</f>
        <v>0</v>
      </c>
      <c r="AJ64" s="80">
        <f>SUM(AJ68)</f>
        <v>0</v>
      </c>
      <c r="AK64" s="81">
        <f>SUM(AK65,AK68)</f>
        <v>0</v>
      </c>
      <c r="AN64" s="82">
        <v>754</v>
      </c>
      <c r="AO64" s="78"/>
      <c r="AP64" s="78"/>
      <c r="AQ64" s="79" t="s">
        <v>33</v>
      </c>
      <c r="AR64" s="80">
        <f t="shared" si="2"/>
        <v>0</v>
      </c>
      <c r="AS64" s="80">
        <f>SUM(AS68)</f>
        <v>0</v>
      </c>
      <c r="AT64" s="80">
        <f>SUM(AT68)</f>
        <v>0</v>
      </c>
      <c r="AU64" s="81">
        <f>SUM(AU65,AU68)</f>
        <v>0</v>
      </c>
      <c r="AX64" s="82">
        <v>754</v>
      </c>
      <c r="AY64" s="78"/>
      <c r="AZ64" s="78"/>
      <c r="BA64" s="79" t="s">
        <v>33</v>
      </c>
      <c r="BB64" s="80">
        <f t="shared" si="3"/>
        <v>0</v>
      </c>
      <c r="BC64" s="80">
        <f>SUM(BC68)</f>
        <v>0</v>
      </c>
      <c r="BD64" s="80">
        <f>SUM(BD68)</f>
        <v>0</v>
      </c>
      <c r="BE64" s="81">
        <f>SUM(BE65,BE68)</f>
        <v>0</v>
      </c>
      <c r="BH64" s="82">
        <v>754</v>
      </c>
      <c r="BI64" s="78"/>
      <c r="BJ64" s="78"/>
      <c r="BK64" s="79" t="s">
        <v>33</v>
      </c>
      <c r="BL64" s="80">
        <f t="shared" si="4"/>
        <v>0</v>
      </c>
      <c r="BM64" s="80">
        <f>SUM(BM68)</f>
        <v>0</v>
      </c>
      <c r="BN64" s="80">
        <f>SUM(BN68)</f>
        <v>0</v>
      </c>
      <c r="BO64" s="81">
        <f>SUM(BO65,BO68)</f>
        <v>0</v>
      </c>
      <c r="BR64" s="82">
        <v>754</v>
      </c>
      <c r="BS64" s="78"/>
      <c r="BT64" s="78"/>
      <c r="BU64" s="79" t="s">
        <v>33</v>
      </c>
      <c r="BV64" s="80">
        <f t="shared" si="5"/>
        <v>0</v>
      </c>
      <c r="BW64" s="80">
        <f>SUM(BW68)</f>
        <v>0</v>
      </c>
      <c r="BX64" s="80">
        <f>SUM(BX68)</f>
        <v>0</v>
      </c>
      <c r="BY64" s="81">
        <f>SUM(BY65,BY68)</f>
        <v>0</v>
      </c>
      <c r="CB64" s="82">
        <v>754</v>
      </c>
      <c r="CC64" s="78"/>
      <c r="CD64" s="78"/>
      <c r="CE64" s="79" t="s">
        <v>33</v>
      </c>
      <c r="CF64" s="80">
        <f t="shared" si="6"/>
        <v>0</v>
      </c>
      <c r="CG64" s="80">
        <f>SUM(CG68)</f>
        <v>0</v>
      </c>
      <c r="CH64" s="80">
        <f>SUM(CH68)</f>
        <v>0</v>
      </c>
      <c r="CI64" s="81">
        <f>SUM(CI65,CI68)</f>
        <v>0</v>
      </c>
    </row>
    <row r="65" spans="1:87" ht="38.25" customHeight="1" hidden="1">
      <c r="A65" s="13"/>
      <c r="B65" s="15">
        <v>75405</v>
      </c>
      <c r="C65" s="15"/>
      <c r="D65" s="16" t="s">
        <v>34</v>
      </c>
      <c r="E65" s="17">
        <f>SUM(E66:E67)</f>
        <v>0</v>
      </c>
      <c r="F65" s="17"/>
      <c r="G65" s="17"/>
      <c r="H65" s="17">
        <f>SUM(H66:H67)</f>
        <v>0</v>
      </c>
      <c r="J65" s="111"/>
      <c r="K65" s="15">
        <v>75405</v>
      </c>
      <c r="L65" s="59"/>
      <c r="M65" s="60" t="s">
        <v>34</v>
      </c>
      <c r="N65" s="89">
        <f t="shared" si="0"/>
        <v>0</v>
      </c>
      <c r="O65" s="61"/>
      <c r="P65" s="61"/>
      <c r="Q65" s="114">
        <f>SUM(Q66:Q67)</f>
        <v>0</v>
      </c>
      <c r="T65" s="111"/>
      <c r="U65" s="33">
        <v>75405</v>
      </c>
      <c r="V65" s="59"/>
      <c r="W65" s="201" t="s">
        <v>34</v>
      </c>
      <c r="X65" s="218">
        <f>SUM(X67)</f>
        <v>0</v>
      </c>
      <c r="Y65" s="218"/>
      <c r="Z65" s="125"/>
      <c r="AA65" s="126">
        <f>SUM(AA66:AA67)</f>
        <v>0</v>
      </c>
      <c r="AD65" s="111"/>
      <c r="AE65" s="15">
        <v>75405</v>
      </c>
      <c r="AF65" s="59"/>
      <c r="AG65" s="60" t="s">
        <v>34</v>
      </c>
      <c r="AH65" s="89">
        <f t="shared" si="1"/>
        <v>0</v>
      </c>
      <c r="AI65" s="61"/>
      <c r="AJ65" s="61"/>
      <c r="AK65" s="114">
        <f>SUM(AK66:AK67)</f>
        <v>0</v>
      </c>
      <c r="AN65" s="111"/>
      <c r="AO65" s="15">
        <v>75405</v>
      </c>
      <c r="AP65" s="59"/>
      <c r="AQ65" s="60" t="s">
        <v>34</v>
      </c>
      <c r="AR65" s="89">
        <f t="shared" si="2"/>
        <v>0</v>
      </c>
      <c r="AS65" s="61"/>
      <c r="AT65" s="61"/>
      <c r="AU65" s="114">
        <f>SUM(AU66:AU67)</f>
        <v>0</v>
      </c>
      <c r="AX65" s="111"/>
      <c r="AY65" s="15">
        <v>75405</v>
      </c>
      <c r="AZ65" s="59"/>
      <c r="BA65" s="60" t="s">
        <v>34</v>
      </c>
      <c r="BB65" s="89">
        <f t="shared" si="3"/>
        <v>0</v>
      </c>
      <c r="BC65" s="61"/>
      <c r="BD65" s="61"/>
      <c r="BE65" s="114">
        <f>SUM(BE66:BE67)</f>
        <v>0</v>
      </c>
      <c r="BH65" s="111"/>
      <c r="BI65" s="15">
        <v>75405</v>
      </c>
      <c r="BJ65" s="59"/>
      <c r="BK65" s="60" t="s">
        <v>34</v>
      </c>
      <c r="BL65" s="89">
        <f t="shared" si="4"/>
        <v>0</v>
      </c>
      <c r="BM65" s="61"/>
      <c r="BN65" s="61"/>
      <c r="BO65" s="114">
        <f>SUM(BO66:BO67)</f>
        <v>0</v>
      </c>
      <c r="BR65" s="111"/>
      <c r="BS65" s="15">
        <v>75405</v>
      </c>
      <c r="BT65" s="59"/>
      <c r="BU65" s="60" t="s">
        <v>34</v>
      </c>
      <c r="BV65" s="89">
        <f t="shared" si="5"/>
        <v>0</v>
      </c>
      <c r="BW65" s="61"/>
      <c r="BX65" s="61"/>
      <c r="BY65" s="114">
        <f>SUM(BY66:BY67)</f>
        <v>0</v>
      </c>
      <c r="CB65" s="111"/>
      <c r="CC65" s="15">
        <v>75405</v>
      </c>
      <c r="CD65" s="59"/>
      <c r="CE65" s="60" t="s">
        <v>34</v>
      </c>
      <c r="CF65" s="89">
        <f t="shared" si="6"/>
        <v>0</v>
      </c>
      <c r="CG65" s="61"/>
      <c r="CH65" s="61"/>
      <c r="CI65" s="114">
        <f>SUM(CI66:CI67)</f>
        <v>0</v>
      </c>
    </row>
    <row r="66" spans="1:87" ht="51" customHeight="1" hidden="1">
      <c r="A66" s="13"/>
      <c r="B66" s="15"/>
      <c r="C66" s="14" t="s">
        <v>30</v>
      </c>
      <c r="D66" s="16" t="s">
        <v>31</v>
      </c>
      <c r="E66" s="17"/>
      <c r="F66" s="17"/>
      <c r="G66" s="17"/>
      <c r="H66" s="17"/>
      <c r="J66" s="111"/>
      <c r="K66" s="15"/>
      <c r="L66" s="62" t="s">
        <v>30</v>
      </c>
      <c r="M66" s="52" t="s">
        <v>31</v>
      </c>
      <c r="N66" s="88">
        <f t="shared" si="0"/>
        <v>0</v>
      </c>
      <c r="O66" s="53"/>
      <c r="P66" s="53"/>
      <c r="Q66" s="112"/>
      <c r="T66" s="111"/>
      <c r="U66" s="15"/>
      <c r="V66" s="62" t="s">
        <v>30</v>
      </c>
      <c r="W66" s="202" t="s">
        <v>31</v>
      </c>
      <c r="X66" s="89"/>
      <c r="Y66" s="61"/>
      <c r="Z66" s="61"/>
      <c r="AA66" s="114"/>
      <c r="AD66" s="111"/>
      <c r="AE66" s="15"/>
      <c r="AF66" s="62" t="s">
        <v>30</v>
      </c>
      <c r="AG66" s="52" t="s">
        <v>31</v>
      </c>
      <c r="AH66" s="88">
        <f t="shared" si="1"/>
        <v>0</v>
      </c>
      <c r="AI66" s="53"/>
      <c r="AJ66" s="53"/>
      <c r="AK66" s="112"/>
      <c r="AN66" s="111"/>
      <c r="AO66" s="15"/>
      <c r="AP66" s="62" t="s">
        <v>30</v>
      </c>
      <c r="AQ66" s="52" t="s">
        <v>31</v>
      </c>
      <c r="AR66" s="88">
        <f t="shared" si="2"/>
        <v>0</v>
      </c>
      <c r="AS66" s="53"/>
      <c r="AT66" s="53"/>
      <c r="AU66" s="112"/>
      <c r="AX66" s="111"/>
      <c r="AY66" s="15"/>
      <c r="AZ66" s="62" t="s">
        <v>30</v>
      </c>
      <c r="BA66" s="52" t="s">
        <v>31</v>
      </c>
      <c r="BB66" s="88">
        <f t="shared" si="3"/>
        <v>0</v>
      </c>
      <c r="BC66" s="53"/>
      <c r="BD66" s="53"/>
      <c r="BE66" s="112"/>
      <c r="BH66" s="111"/>
      <c r="BI66" s="15"/>
      <c r="BJ66" s="62" t="s">
        <v>30</v>
      </c>
      <c r="BK66" s="52" t="s">
        <v>31</v>
      </c>
      <c r="BL66" s="88">
        <f t="shared" si="4"/>
        <v>0</v>
      </c>
      <c r="BM66" s="53"/>
      <c r="BN66" s="53"/>
      <c r="BO66" s="112"/>
      <c r="BR66" s="111"/>
      <c r="BS66" s="15"/>
      <c r="BT66" s="62" t="s">
        <v>30</v>
      </c>
      <c r="BU66" s="52" t="s">
        <v>31</v>
      </c>
      <c r="BV66" s="88">
        <f t="shared" si="5"/>
        <v>0</v>
      </c>
      <c r="BW66" s="53"/>
      <c r="BX66" s="53"/>
      <c r="BY66" s="112"/>
      <c r="CB66" s="111"/>
      <c r="CC66" s="15"/>
      <c r="CD66" s="62" t="s">
        <v>30</v>
      </c>
      <c r="CE66" s="52" t="s">
        <v>31</v>
      </c>
      <c r="CF66" s="88">
        <f t="shared" si="6"/>
        <v>0</v>
      </c>
      <c r="CG66" s="53"/>
      <c r="CH66" s="53"/>
      <c r="CI66" s="112"/>
    </row>
    <row r="67" spans="1:87" ht="72.75" customHeight="1" hidden="1">
      <c r="A67" s="13"/>
      <c r="B67" s="15"/>
      <c r="C67" s="15">
        <v>211</v>
      </c>
      <c r="D67" s="16" t="s">
        <v>63</v>
      </c>
      <c r="E67" s="17"/>
      <c r="F67" s="17"/>
      <c r="G67" s="17"/>
      <c r="H67" s="17"/>
      <c r="J67" s="111"/>
      <c r="K67" s="15"/>
      <c r="L67" s="51">
        <v>211</v>
      </c>
      <c r="M67" s="52" t="s">
        <v>63</v>
      </c>
      <c r="N67" s="88">
        <f t="shared" si="0"/>
        <v>0</v>
      </c>
      <c r="O67" s="53"/>
      <c r="P67" s="53"/>
      <c r="Q67" s="112"/>
      <c r="T67" s="111"/>
      <c r="U67" s="15"/>
      <c r="V67" s="29">
        <v>2710</v>
      </c>
      <c r="W67" s="198" t="s">
        <v>117</v>
      </c>
      <c r="X67" s="219"/>
      <c r="Y67" s="56"/>
      <c r="Z67" s="56"/>
      <c r="AA67" s="115">
        <f>SUM(X67:Y67)-Z67</f>
        <v>0</v>
      </c>
      <c r="AD67" s="111"/>
      <c r="AE67" s="15"/>
      <c r="AF67" s="51">
        <v>211</v>
      </c>
      <c r="AG67" s="52" t="s">
        <v>63</v>
      </c>
      <c r="AH67" s="88">
        <f t="shared" si="1"/>
        <v>0</v>
      </c>
      <c r="AI67" s="53"/>
      <c r="AJ67" s="53"/>
      <c r="AK67" s="112"/>
      <c r="AN67" s="111"/>
      <c r="AO67" s="15"/>
      <c r="AP67" s="51">
        <v>211</v>
      </c>
      <c r="AQ67" s="52" t="s">
        <v>63</v>
      </c>
      <c r="AR67" s="88">
        <f t="shared" si="2"/>
        <v>0</v>
      </c>
      <c r="AS67" s="53"/>
      <c r="AT67" s="53"/>
      <c r="AU67" s="112"/>
      <c r="AX67" s="111"/>
      <c r="AY67" s="15"/>
      <c r="AZ67" s="51">
        <v>211</v>
      </c>
      <c r="BA67" s="52" t="s">
        <v>63</v>
      </c>
      <c r="BB67" s="88">
        <f t="shared" si="3"/>
        <v>0</v>
      </c>
      <c r="BC67" s="53"/>
      <c r="BD67" s="53"/>
      <c r="BE67" s="112"/>
      <c r="BH67" s="111"/>
      <c r="BI67" s="15"/>
      <c r="BJ67" s="51">
        <v>211</v>
      </c>
      <c r="BK67" s="52" t="s">
        <v>63</v>
      </c>
      <c r="BL67" s="88">
        <f t="shared" si="4"/>
        <v>0</v>
      </c>
      <c r="BM67" s="53"/>
      <c r="BN67" s="53"/>
      <c r="BO67" s="112"/>
      <c r="BR67" s="111"/>
      <c r="BS67" s="15"/>
      <c r="BT67" s="51">
        <v>211</v>
      </c>
      <c r="BU67" s="52" t="s">
        <v>63</v>
      </c>
      <c r="BV67" s="88">
        <f t="shared" si="5"/>
        <v>0</v>
      </c>
      <c r="BW67" s="53"/>
      <c r="BX67" s="53"/>
      <c r="BY67" s="112"/>
      <c r="CB67" s="111"/>
      <c r="CC67" s="15"/>
      <c r="CD67" s="51">
        <v>211</v>
      </c>
      <c r="CE67" s="52" t="s">
        <v>63</v>
      </c>
      <c r="CF67" s="88">
        <f t="shared" si="6"/>
        <v>0</v>
      </c>
      <c r="CG67" s="53"/>
      <c r="CH67" s="53"/>
      <c r="CI67" s="112"/>
    </row>
    <row r="68" spans="1:87" ht="27.75" customHeight="1">
      <c r="A68" s="13"/>
      <c r="B68" s="15">
        <v>75411</v>
      </c>
      <c r="C68" s="59"/>
      <c r="D68" s="60" t="s">
        <v>35</v>
      </c>
      <c r="E68" s="61">
        <f>E72</f>
        <v>12400</v>
      </c>
      <c r="F68" s="61"/>
      <c r="G68" s="61"/>
      <c r="H68" s="61">
        <f>SUM(H72:H72)</f>
        <v>12400</v>
      </c>
      <c r="J68" s="111"/>
      <c r="K68" s="33">
        <v>75411</v>
      </c>
      <c r="L68" s="54"/>
      <c r="M68" s="55" t="s">
        <v>35</v>
      </c>
      <c r="N68" s="128">
        <f t="shared" si="0"/>
        <v>12400</v>
      </c>
      <c r="O68" s="56">
        <f>SUM(O72)</f>
        <v>0</v>
      </c>
      <c r="P68" s="56">
        <f>SUM(P72)</f>
        <v>0</v>
      </c>
      <c r="Q68" s="115">
        <f>SUM(Q72:Q72)</f>
        <v>12400</v>
      </c>
      <c r="T68" s="111"/>
      <c r="U68" s="29">
        <v>75411</v>
      </c>
      <c r="V68" s="54"/>
      <c r="W68" s="203" t="s">
        <v>35</v>
      </c>
      <c r="X68" s="72">
        <f>SUM(X69:X73)</f>
        <v>2038582</v>
      </c>
      <c r="Y68" s="72"/>
      <c r="Z68" s="72"/>
      <c r="AA68" s="180">
        <f>SUM(AA69:AA73)</f>
        <v>2038582</v>
      </c>
      <c r="AD68" s="111"/>
      <c r="AE68" s="33">
        <v>75411</v>
      </c>
      <c r="AF68" s="54"/>
      <c r="AG68" s="55" t="s">
        <v>35</v>
      </c>
      <c r="AH68" s="128">
        <f t="shared" si="1"/>
        <v>2038582</v>
      </c>
      <c r="AI68" s="56">
        <f>SUM(AI72)</f>
        <v>0</v>
      </c>
      <c r="AJ68" s="56">
        <f>SUM(AJ72)</f>
        <v>0</v>
      </c>
      <c r="AK68" s="115">
        <f>SUM(AK72:AK72)</f>
        <v>0</v>
      </c>
      <c r="AN68" s="111"/>
      <c r="AO68" s="33">
        <v>75411</v>
      </c>
      <c r="AP68" s="54"/>
      <c r="AQ68" s="55" t="s">
        <v>35</v>
      </c>
      <c r="AR68" s="128">
        <f t="shared" si="2"/>
        <v>0</v>
      </c>
      <c r="AS68" s="56">
        <f>SUM(AS72)</f>
        <v>0</v>
      </c>
      <c r="AT68" s="56">
        <f>SUM(AT72)</f>
        <v>0</v>
      </c>
      <c r="AU68" s="115">
        <f>SUM(AU72:AU72)</f>
        <v>0</v>
      </c>
      <c r="AX68" s="111"/>
      <c r="AY68" s="33">
        <v>75411</v>
      </c>
      <c r="AZ68" s="54"/>
      <c r="BA68" s="55" t="s">
        <v>35</v>
      </c>
      <c r="BB68" s="128">
        <f t="shared" si="3"/>
        <v>0</v>
      </c>
      <c r="BC68" s="56">
        <f>SUM(BC72)</f>
        <v>0</v>
      </c>
      <c r="BD68" s="56">
        <f>SUM(BD72)</f>
        <v>0</v>
      </c>
      <c r="BE68" s="115">
        <f>SUM(BE72:BE72)</f>
        <v>0</v>
      </c>
      <c r="BH68" s="111"/>
      <c r="BI68" s="33">
        <v>75411</v>
      </c>
      <c r="BJ68" s="54"/>
      <c r="BK68" s="55" t="s">
        <v>35</v>
      </c>
      <c r="BL68" s="128">
        <f t="shared" si="4"/>
        <v>0</v>
      </c>
      <c r="BM68" s="56">
        <f>SUM(BM72)</f>
        <v>0</v>
      </c>
      <c r="BN68" s="56">
        <f>SUM(BN72)</f>
        <v>0</v>
      </c>
      <c r="BO68" s="115">
        <f>SUM(BO72:BO72)</f>
        <v>0</v>
      </c>
      <c r="BR68" s="111"/>
      <c r="BS68" s="33">
        <v>75411</v>
      </c>
      <c r="BT68" s="54"/>
      <c r="BU68" s="55" t="s">
        <v>35</v>
      </c>
      <c r="BV68" s="128">
        <f t="shared" si="5"/>
        <v>0</v>
      </c>
      <c r="BW68" s="56">
        <f>SUM(BW72)</f>
        <v>0</v>
      </c>
      <c r="BX68" s="56">
        <f>SUM(BX72)</f>
        <v>0</v>
      </c>
      <c r="BY68" s="115">
        <f>SUM(BY72:BY72)</f>
        <v>0</v>
      </c>
      <c r="CB68" s="111"/>
      <c r="CC68" s="33">
        <v>75411</v>
      </c>
      <c r="CD68" s="54"/>
      <c r="CE68" s="55" t="s">
        <v>35</v>
      </c>
      <c r="CF68" s="128">
        <f t="shared" si="6"/>
        <v>0</v>
      </c>
      <c r="CG68" s="56">
        <f>SUM(CG72)</f>
        <v>0</v>
      </c>
      <c r="CH68" s="56">
        <f>SUM(CH72)</f>
        <v>0</v>
      </c>
      <c r="CI68" s="115">
        <f>SUM(CI72:CI72)</f>
        <v>0</v>
      </c>
    </row>
    <row r="69" spans="1:87" ht="63.75" customHeight="1">
      <c r="A69" s="13"/>
      <c r="B69" s="15"/>
      <c r="C69" s="54">
        <v>2110</v>
      </c>
      <c r="D69" s="55" t="s">
        <v>63</v>
      </c>
      <c r="E69" s="56">
        <v>1944600</v>
      </c>
      <c r="F69" s="56"/>
      <c r="G69" s="56"/>
      <c r="H69" s="56">
        <f>SUM(E69,F69)-G69</f>
        <v>1944600</v>
      </c>
      <c r="J69" s="111"/>
      <c r="K69" s="15"/>
      <c r="L69" s="15">
        <v>2110</v>
      </c>
      <c r="M69" s="16" t="s">
        <v>63</v>
      </c>
      <c r="N69" s="86">
        <f>SUM(H69)</f>
        <v>1944600</v>
      </c>
      <c r="O69" s="17"/>
      <c r="P69" s="17"/>
      <c r="Q69" s="116">
        <f>SUM(N69,O69)-P69</f>
        <v>1944600</v>
      </c>
      <c r="T69" s="111"/>
      <c r="U69" s="33"/>
      <c r="V69" s="33">
        <v>2110</v>
      </c>
      <c r="W69" s="204" t="s">
        <v>63</v>
      </c>
      <c r="X69" s="72">
        <v>2037982</v>
      </c>
      <c r="Y69" s="45"/>
      <c r="Z69" s="45"/>
      <c r="AA69" s="121">
        <f>SUM(X69,Y69)-Z69</f>
        <v>2037982</v>
      </c>
      <c r="AD69" s="111"/>
      <c r="AE69" s="15"/>
      <c r="AF69" s="15">
        <v>2110</v>
      </c>
      <c r="AG69" s="16" t="s">
        <v>63</v>
      </c>
      <c r="AH69" s="86">
        <f>SUM(AA69)</f>
        <v>2037982</v>
      </c>
      <c r="AI69" s="17"/>
      <c r="AJ69" s="17"/>
      <c r="AK69" s="116">
        <f>SUM(AH69,AI69)-AJ69</f>
        <v>2037982</v>
      </c>
      <c r="AN69" s="111"/>
      <c r="AO69" s="15"/>
      <c r="AP69" s="15">
        <v>2110</v>
      </c>
      <c r="AQ69" s="16" t="s">
        <v>63</v>
      </c>
      <c r="AR69" s="86">
        <f>SUM(AK69)</f>
        <v>2037982</v>
      </c>
      <c r="AS69" s="17"/>
      <c r="AT69" s="17"/>
      <c r="AU69" s="116">
        <f>SUM(AR69,AS69)-AT69</f>
        <v>2037982</v>
      </c>
      <c r="AX69" s="111"/>
      <c r="AY69" s="15"/>
      <c r="AZ69" s="15">
        <v>2110</v>
      </c>
      <c r="BA69" s="16" t="s">
        <v>63</v>
      </c>
      <c r="BB69" s="86">
        <f>SUM(AU69)</f>
        <v>2037982</v>
      </c>
      <c r="BC69" s="17"/>
      <c r="BD69" s="17"/>
      <c r="BE69" s="116">
        <f>SUM(BB69,BC69)-BD69</f>
        <v>2037982</v>
      </c>
      <c r="BH69" s="111"/>
      <c r="BI69" s="15"/>
      <c r="BJ69" s="15">
        <v>2110</v>
      </c>
      <c r="BK69" s="16" t="s">
        <v>63</v>
      </c>
      <c r="BL69" s="86">
        <f>SUM(BE69)</f>
        <v>2037982</v>
      </c>
      <c r="BM69" s="17"/>
      <c r="BN69" s="17"/>
      <c r="BO69" s="116">
        <f>SUM(BL69,BM69)-BN69</f>
        <v>2037982</v>
      </c>
      <c r="BR69" s="111"/>
      <c r="BS69" s="15"/>
      <c r="BT69" s="15">
        <v>2110</v>
      </c>
      <c r="BU69" s="16" t="s">
        <v>63</v>
      </c>
      <c r="BV69" s="86">
        <f>SUM(BO69)</f>
        <v>2037982</v>
      </c>
      <c r="BW69" s="17"/>
      <c r="BX69" s="17"/>
      <c r="BY69" s="116">
        <f>SUM(BV69,BW69)-BX69</f>
        <v>2037982</v>
      </c>
      <c r="CB69" s="111"/>
      <c r="CC69" s="15"/>
      <c r="CD69" s="15">
        <v>2110</v>
      </c>
      <c r="CE69" s="16" t="s">
        <v>63</v>
      </c>
      <c r="CF69" s="86">
        <f>SUM(BY69)</f>
        <v>2037982</v>
      </c>
      <c r="CG69" s="17"/>
      <c r="CH69" s="17"/>
      <c r="CI69" s="116">
        <f>SUM(CF69,CG69)-CH69</f>
        <v>2037982</v>
      </c>
    </row>
    <row r="70" spans="1:87" ht="72" customHeight="1" hidden="1">
      <c r="A70" s="13"/>
      <c r="B70" s="15"/>
      <c r="C70" s="33"/>
      <c r="D70" s="44"/>
      <c r="E70" s="45"/>
      <c r="F70" s="45"/>
      <c r="G70" s="45"/>
      <c r="H70" s="45"/>
      <c r="J70" s="111"/>
      <c r="K70" s="83"/>
      <c r="L70" s="15"/>
      <c r="M70" s="95"/>
      <c r="N70" s="86"/>
      <c r="O70" s="17"/>
      <c r="P70" s="17"/>
      <c r="Q70" s="116"/>
      <c r="T70" s="111"/>
      <c r="U70" s="83"/>
      <c r="V70" s="29">
        <v>6300</v>
      </c>
      <c r="W70" s="198" t="s">
        <v>120</v>
      </c>
      <c r="X70" s="72"/>
      <c r="Y70" s="45"/>
      <c r="Z70" s="45"/>
      <c r="AA70" s="138">
        <f>SUM(X70,Y70)-Z70</f>
        <v>0</v>
      </c>
      <c r="AD70" s="111"/>
      <c r="AE70" s="83"/>
      <c r="AF70" s="15"/>
      <c r="AG70" s="95"/>
      <c r="AH70" s="86"/>
      <c r="AI70" s="17"/>
      <c r="AJ70" s="17"/>
      <c r="AK70" s="116"/>
      <c r="AN70" s="111"/>
      <c r="AO70" s="83"/>
      <c r="AP70" s="15"/>
      <c r="AQ70" s="95"/>
      <c r="AR70" s="86"/>
      <c r="AS70" s="17"/>
      <c r="AT70" s="17"/>
      <c r="AU70" s="116"/>
      <c r="AX70" s="111"/>
      <c r="AY70" s="83"/>
      <c r="AZ70" s="15"/>
      <c r="BA70" s="95"/>
      <c r="BB70" s="86"/>
      <c r="BC70" s="17"/>
      <c r="BD70" s="17"/>
      <c r="BE70" s="116"/>
      <c r="BH70" s="111"/>
      <c r="BI70" s="83"/>
      <c r="BJ70" s="15"/>
      <c r="BK70" s="95"/>
      <c r="BL70" s="86"/>
      <c r="BM70" s="17"/>
      <c r="BN70" s="17"/>
      <c r="BO70" s="116"/>
      <c r="BR70" s="111"/>
      <c r="BS70" s="83"/>
      <c r="BT70" s="15"/>
      <c r="BU70" s="95"/>
      <c r="BV70" s="86"/>
      <c r="BW70" s="17"/>
      <c r="BX70" s="17"/>
      <c r="BY70" s="116"/>
      <c r="CB70" s="111"/>
      <c r="CC70" s="83"/>
      <c r="CD70" s="15"/>
      <c r="CE70" s="95"/>
      <c r="CF70" s="86"/>
      <c r="CG70" s="17"/>
      <c r="CH70" s="17"/>
      <c r="CI70" s="116"/>
    </row>
    <row r="71" spans="1:87" ht="72" customHeight="1" hidden="1">
      <c r="A71" s="13"/>
      <c r="B71" s="15"/>
      <c r="C71" s="33"/>
      <c r="D71" s="44"/>
      <c r="E71" s="45"/>
      <c r="F71" s="45"/>
      <c r="G71" s="45"/>
      <c r="H71" s="45"/>
      <c r="J71" s="111"/>
      <c r="K71" s="83"/>
      <c r="L71" s="15"/>
      <c r="M71" s="95"/>
      <c r="N71" s="86"/>
      <c r="O71" s="17"/>
      <c r="P71" s="17"/>
      <c r="Q71" s="116"/>
      <c r="T71" s="120"/>
      <c r="U71" s="233"/>
      <c r="V71" s="29">
        <v>6410</v>
      </c>
      <c r="W71" s="204" t="s">
        <v>129</v>
      </c>
      <c r="X71" s="72"/>
      <c r="Y71" s="45"/>
      <c r="Z71" s="45"/>
      <c r="AA71" s="138">
        <f>SUM(X71,Y71)-Z71</f>
        <v>0</v>
      </c>
      <c r="AD71" s="111"/>
      <c r="AE71" s="83"/>
      <c r="AF71" s="15"/>
      <c r="AG71" s="95"/>
      <c r="AH71" s="86"/>
      <c r="AI71" s="17"/>
      <c r="AJ71" s="17"/>
      <c r="AK71" s="116"/>
      <c r="AN71" s="111"/>
      <c r="AO71" s="83"/>
      <c r="AP71" s="15"/>
      <c r="AQ71" s="95"/>
      <c r="AR71" s="86"/>
      <c r="AS71" s="17"/>
      <c r="AT71" s="17"/>
      <c r="AU71" s="116"/>
      <c r="AX71" s="111"/>
      <c r="AY71" s="83"/>
      <c r="AZ71" s="15"/>
      <c r="BA71" s="95"/>
      <c r="BB71" s="86"/>
      <c r="BC71" s="17"/>
      <c r="BD71" s="17"/>
      <c r="BE71" s="116"/>
      <c r="BH71" s="111"/>
      <c r="BI71" s="83"/>
      <c r="BJ71" s="15"/>
      <c r="BK71" s="95"/>
      <c r="BL71" s="86"/>
      <c r="BM71" s="17"/>
      <c r="BN71" s="17"/>
      <c r="BO71" s="116"/>
      <c r="BR71" s="111"/>
      <c r="BS71" s="83"/>
      <c r="BT71" s="15"/>
      <c r="BU71" s="95"/>
      <c r="BV71" s="86"/>
      <c r="BW71" s="17"/>
      <c r="BX71" s="17"/>
      <c r="BY71" s="116"/>
      <c r="CB71" s="111"/>
      <c r="CC71" s="83"/>
      <c r="CD71" s="15"/>
      <c r="CE71" s="95"/>
      <c r="CF71" s="86"/>
      <c r="CG71" s="17"/>
      <c r="CH71" s="17"/>
      <c r="CI71" s="116"/>
    </row>
    <row r="72" spans="1:87" ht="70.5" customHeight="1" hidden="1">
      <c r="A72" s="13"/>
      <c r="B72" s="15"/>
      <c r="C72" s="29">
        <v>2110</v>
      </c>
      <c r="D72" s="32" t="s">
        <v>63</v>
      </c>
      <c r="E72" s="1">
        <v>12400</v>
      </c>
      <c r="F72" s="1"/>
      <c r="G72" s="1"/>
      <c r="H72" s="1">
        <f>SUM(E72,F72)-G72</f>
        <v>12400</v>
      </c>
      <c r="J72" s="111"/>
      <c r="K72" s="83"/>
      <c r="L72" s="75">
        <v>2110</v>
      </c>
      <c r="M72" s="96" t="s">
        <v>63</v>
      </c>
      <c r="N72" s="76">
        <f>SUM(H72)</f>
        <v>12400</v>
      </c>
      <c r="O72" s="58"/>
      <c r="P72" s="58"/>
      <c r="Q72" s="113">
        <f>SUM(N72,O72)-P72</f>
        <v>12400</v>
      </c>
      <c r="T72" s="111"/>
      <c r="U72" s="83"/>
      <c r="V72" s="87">
        <v>6630</v>
      </c>
      <c r="W72" s="204" t="s">
        <v>137</v>
      </c>
      <c r="X72" s="72"/>
      <c r="Y72" s="230"/>
      <c r="Z72" s="45"/>
      <c r="AA72" s="121">
        <f>SUM(X72,Y72)-Z72</f>
        <v>0</v>
      </c>
      <c r="AD72" s="111"/>
      <c r="AE72" s="83"/>
      <c r="AF72" s="75">
        <v>2110</v>
      </c>
      <c r="AG72" s="96" t="s">
        <v>63</v>
      </c>
      <c r="AH72" s="76">
        <f>SUM(AA72)</f>
        <v>0</v>
      </c>
      <c r="AI72" s="58"/>
      <c r="AJ72" s="58"/>
      <c r="AK72" s="113">
        <f>SUM(AH72,AI72)-AJ72</f>
        <v>0</v>
      </c>
      <c r="AN72" s="111"/>
      <c r="AO72" s="83"/>
      <c r="AP72" s="75">
        <v>2110</v>
      </c>
      <c r="AQ72" s="96" t="s">
        <v>63</v>
      </c>
      <c r="AR72" s="76">
        <f>SUM(AK72)</f>
        <v>0</v>
      </c>
      <c r="AS72" s="58"/>
      <c r="AT72" s="58"/>
      <c r="AU72" s="113">
        <f>SUM(AR72,AS72)-AT72</f>
        <v>0</v>
      </c>
      <c r="AX72" s="111"/>
      <c r="AY72" s="83"/>
      <c r="AZ72" s="75">
        <v>2110</v>
      </c>
      <c r="BA72" s="96" t="s">
        <v>63</v>
      </c>
      <c r="BB72" s="76">
        <f>SUM(AU72)</f>
        <v>0</v>
      </c>
      <c r="BC72" s="58"/>
      <c r="BD72" s="58"/>
      <c r="BE72" s="113">
        <f>SUM(BB72,BC72)-BD72</f>
        <v>0</v>
      </c>
      <c r="BH72" s="111"/>
      <c r="BI72" s="83"/>
      <c r="BJ72" s="75">
        <v>2110</v>
      </c>
      <c r="BK72" s="96" t="s">
        <v>63</v>
      </c>
      <c r="BL72" s="76">
        <f>SUM(BE72)</f>
        <v>0</v>
      </c>
      <c r="BM72" s="58"/>
      <c r="BN72" s="58"/>
      <c r="BO72" s="113">
        <f>SUM(BL72,BM72)-BN72</f>
        <v>0</v>
      </c>
      <c r="BR72" s="111"/>
      <c r="BS72" s="83"/>
      <c r="BT72" s="75">
        <v>2110</v>
      </c>
      <c r="BU72" s="96" t="s">
        <v>63</v>
      </c>
      <c r="BV72" s="76">
        <f>SUM(BO72)</f>
        <v>0</v>
      </c>
      <c r="BW72" s="58"/>
      <c r="BX72" s="58"/>
      <c r="BY72" s="113">
        <f>SUM(BV72,BW72)-BX72</f>
        <v>0</v>
      </c>
      <c r="CB72" s="111"/>
      <c r="CC72" s="83"/>
      <c r="CD72" s="75">
        <v>2110</v>
      </c>
      <c r="CE72" s="96" t="s">
        <v>63</v>
      </c>
      <c r="CF72" s="76">
        <f>SUM(BY72)</f>
        <v>0</v>
      </c>
      <c r="CG72" s="58"/>
      <c r="CH72" s="58"/>
      <c r="CI72" s="113">
        <f>SUM(CF72,CG72)-CH72</f>
        <v>0</v>
      </c>
    </row>
    <row r="73" spans="1:87" ht="30.75" customHeight="1">
      <c r="A73" s="13"/>
      <c r="B73" s="15"/>
      <c r="C73" s="15"/>
      <c r="D73" s="16"/>
      <c r="E73" s="17"/>
      <c r="F73" s="17"/>
      <c r="G73" s="17"/>
      <c r="H73" s="17"/>
      <c r="J73" s="111"/>
      <c r="K73" s="83"/>
      <c r="L73" s="75"/>
      <c r="M73" s="96"/>
      <c r="N73" s="76"/>
      <c r="O73" s="58"/>
      <c r="P73" s="58"/>
      <c r="Q73" s="113"/>
      <c r="T73" s="120"/>
      <c r="U73" s="33"/>
      <c r="V73" s="46" t="s">
        <v>79</v>
      </c>
      <c r="W73" s="198" t="s">
        <v>31</v>
      </c>
      <c r="X73" s="72">
        <v>600</v>
      </c>
      <c r="Y73" s="230"/>
      <c r="Z73" s="45"/>
      <c r="AA73" s="138">
        <f>SUM(X73,Y73)-Z73</f>
        <v>600</v>
      </c>
      <c r="AD73" s="111"/>
      <c r="AE73" s="83"/>
      <c r="AF73" s="75"/>
      <c r="AG73" s="96"/>
      <c r="AH73" s="76"/>
      <c r="AI73" s="58"/>
      <c r="AJ73" s="58"/>
      <c r="AK73" s="113"/>
      <c r="AN73" s="111"/>
      <c r="AO73" s="83"/>
      <c r="AP73" s="75"/>
      <c r="AQ73" s="96"/>
      <c r="AR73" s="76"/>
      <c r="AS73" s="58"/>
      <c r="AT73" s="58"/>
      <c r="AU73" s="113"/>
      <c r="AX73" s="111"/>
      <c r="AY73" s="83"/>
      <c r="AZ73" s="75"/>
      <c r="BA73" s="96"/>
      <c r="BB73" s="76"/>
      <c r="BC73" s="58"/>
      <c r="BD73" s="58"/>
      <c r="BE73" s="113"/>
      <c r="BH73" s="111"/>
      <c r="BI73" s="83"/>
      <c r="BJ73" s="75"/>
      <c r="BK73" s="96"/>
      <c r="BL73" s="76"/>
      <c r="BM73" s="58"/>
      <c r="BN73" s="58"/>
      <c r="BO73" s="113"/>
      <c r="BR73" s="111"/>
      <c r="BS73" s="83"/>
      <c r="BT73" s="75"/>
      <c r="BU73" s="96"/>
      <c r="BV73" s="76"/>
      <c r="BW73" s="58"/>
      <c r="BX73" s="58"/>
      <c r="BY73" s="113"/>
      <c r="CB73" s="111"/>
      <c r="CC73" s="83"/>
      <c r="CD73" s="75"/>
      <c r="CE73" s="96"/>
      <c r="CF73" s="76"/>
      <c r="CG73" s="58"/>
      <c r="CH73" s="58"/>
      <c r="CI73" s="113"/>
    </row>
    <row r="74" spans="1:87" ht="27.75" customHeight="1">
      <c r="A74" s="13"/>
      <c r="B74" s="15">
        <v>75411</v>
      </c>
      <c r="C74" s="59"/>
      <c r="D74" s="60" t="s">
        <v>35</v>
      </c>
      <c r="E74" s="61">
        <f>E76</f>
        <v>3729463</v>
      </c>
      <c r="F74" s="61"/>
      <c r="G74" s="61"/>
      <c r="H74" s="61">
        <f>SUM(H76:H76)</f>
        <v>3729463</v>
      </c>
      <c r="J74" s="111"/>
      <c r="K74" s="33">
        <v>75411</v>
      </c>
      <c r="L74" s="54"/>
      <c r="M74" s="55" t="s">
        <v>35</v>
      </c>
      <c r="N74" s="128">
        <f>SUM(H74)</f>
        <v>3729463</v>
      </c>
      <c r="O74" s="56">
        <f>SUM(O76)</f>
        <v>0</v>
      </c>
      <c r="P74" s="56">
        <f>SUM(P76)</f>
        <v>0</v>
      </c>
      <c r="Q74" s="115">
        <f>SUM(Q76:Q76)</f>
        <v>3729463</v>
      </c>
      <c r="T74" s="111"/>
      <c r="U74" s="33">
        <v>75414</v>
      </c>
      <c r="V74" s="33"/>
      <c r="W74" s="204" t="s">
        <v>128</v>
      </c>
      <c r="X74" s="72">
        <f>SUM(X75)</f>
        <v>18500</v>
      </c>
      <c r="Y74" s="72"/>
      <c r="Z74" s="72"/>
      <c r="AA74" s="215">
        <f>SUM(AA75)</f>
        <v>18500</v>
      </c>
      <c r="AD74" s="111"/>
      <c r="AE74" s="33">
        <v>75411</v>
      </c>
      <c r="AF74" s="54"/>
      <c r="AG74" s="55" t="s">
        <v>35</v>
      </c>
      <c r="AH74" s="128">
        <f>SUM(AA74)</f>
        <v>18500</v>
      </c>
      <c r="AI74" s="56">
        <f>SUM(AI76)</f>
        <v>0</v>
      </c>
      <c r="AJ74" s="56">
        <f>SUM(AJ76)</f>
        <v>0</v>
      </c>
      <c r="AK74" s="115">
        <f>SUM(AK76:AK76)</f>
        <v>1970000</v>
      </c>
      <c r="AN74" s="111"/>
      <c r="AO74" s="33">
        <v>75411</v>
      </c>
      <c r="AP74" s="54"/>
      <c r="AQ74" s="55" t="s">
        <v>35</v>
      </c>
      <c r="AR74" s="128">
        <f>SUM(AK74)</f>
        <v>1970000</v>
      </c>
      <c r="AS74" s="56">
        <f>SUM(AS76)</f>
        <v>0</v>
      </c>
      <c r="AT74" s="56">
        <f>SUM(AT76)</f>
        <v>0</v>
      </c>
      <c r="AU74" s="115">
        <f>SUM(AU76:AU76)</f>
        <v>1970000</v>
      </c>
      <c r="AX74" s="111"/>
      <c r="AY74" s="33">
        <v>75411</v>
      </c>
      <c r="AZ74" s="54"/>
      <c r="BA74" s="55" t="s">
        <v>35</v>
      </c>
      <c r="BB74" s="128">
        <f>SUM(AU74)</f>
        <v>1970000</v>
      </c>
      <c r="BC74" s="56">
        <f>SUM(BC76)</f>
        <v>0</v>
      </c>
      <c r="BD74" s="56">
        <f>SUM(BD76)</f>
        <v>0</v>
      </c>
      <c r="BE74" s="115">
        <f>SUM(BE76:BE76)</f>
        <v>1970000</v>
      </c>
      <c r="BH74" s="111"/>
      <c r="BI74" s="33">
        <v>75411</v>
      </c>
      <c r="BJ74" s="54"/>
      <c r="BK74" s="55" t="s">
        <v>35</v>
      </c>
      <c r="BL74" s="128">
        <f>SUM(BE74)</f>
        <v>1970000</v>
      </c>
      <c r="BM74" s="56">
        <f>SUM(BM76)</f>
        <v>0</v>
      </c>
      <c r="BN74" s="56">
        <f>SUM(BN76)</f>
        <v>0</v>
      </c>
      <c r="BO74" s="115">
        <f>SUM(BO76:BO76)</f>
        <v>1970000</v>
      </c>
      <c r="BR74" s="111"/>
      <c r="BS74" s="33">
        <v>75411</v>
      </c>
      <c r="BT74" s="54"/>
      <c r="BU74" s="55" t="s">
        <v>35</v>
      </c>
      <c r="BV74" s="128">
        <f>SUM(BO74)</f>
        <v>1970000</v>
      </c>
      <c r="BW74" s="56">
        <f>SUM(BW76)</f>
        <v>0</v>
      </c>
      <c r="BX74" s="56">
        <f>SUM(BX76)</f>
        <v>0</v>
      </c>
      <c r="BY74" s="115">
        <f>SUM(BY76:BY76)</f>
        <v>1970000</v>
      </c>
      <c r="CB74" s="111"/>
      <c r="CC74" s="33">
        <v>75411</v>
      </c>
      <c r="CD74" s="54"/>
      <c r="CE74" s="55" t="s">
        <v>35</v>
      </c>
      <c r="CF74" s="128">
        <f>SUM(BY74)</f>
        <v>1970000</v>
      </c>
      <c r="CG74" s="56">
        <f>SUM(CG76)</f>
        <v>0</v>
      </c>
      <c r="CH74" s="56">
        <f>SUM(CH76)</f>
        <v>0</v>
      </c>
      <c r="CI74" s="115">
        <f>SUM(CI76:CI76)</f>
        <v>1970000</v>
      </c>
    </row>
    <row r="75" spans="1:87" ht="70.5" customHeight="1" thickBot="1">
      <c r="A75" s="13"/>
      <c r="B75" s="15"/>
      <c r="C75" s="54">
        <v>2110</v>
      </c>
      <c r="D75" s="55" t="s">
        <v>63</v>
      </c>
      <c r="E75" s="56">
        <v>1944600</v>
      </c>
      <c r="F75" s="56"/>
      <c r="G75" s="56"/>
      <c r="H75" s="56">
        <f>SUM(E75,F75)-G75</f>
        <v>1944600</v>
      </c>
      <c r="J75" s="111"/>
      <c r="K75" s="15"/>
      <c r="L75" s="15">
        <v>2110</v>
      </c>
      <c r="M75" s="16" t="s">
        <v>63</v>
      </c>
      <c r="N75" s="86">
        <f>SUM(H75)</f>
        <v>1944600</v>
      </c>
      <c r="O75" s="17"/>
      <c r="P75" s="17"/>
      <c r="Q75" s="116">
        <f>SUM(N75,O75)-P75</f>
        <v>1944600</v>
      </c>
      <c r="T75" s="120"/>
      <c r="U75" s="33"/>
      <c r="V75" s="33">
        <v>6410</v>
      </c>
      <c r="W75" s="204" t="s">
        <v>129</v>
      </c>
      <c r="X75" s="72">
        <v>18500</v>
      </c>
      <c r="Y75" s="45"/>
      <c r="Z75" s="45"/>
      <c r="AA75" s="121">
        <f>SUM(X75,Y75)-Z75</f>
        <v>18500</v>
      </c>
      <c r="AD75" s="111"/>
      <c r="AE75" s="15"/>
      <c r="AF75" s="15">
        <v>2110</v>
      </c>
      <c r="AG75" s="16" t="s">
        <v>63</v>
      </c>
      <c r="AH75" s="86">
        <f>SUM(AA75)</f>
        <v>18500</v>
      </c>
      <c r="AI75" s="17"/>
      <c r="AJ75" s="17"/>
      <c r="AK75" s="116">
        <f>SUM(AH75,AI75)-AJ75</f>
        <v>18500</v>
      </c>
      <c r="AN75" s="111"/>
      <c r="AO75" s="15"/>
      <c r="AP75" s="15">
        <v>2110</v>
      </c>
      <c r="AQ75" s="16" t="s">
        <v>63</v>
      </c>
      <c r="AR75" s="86">
        <f>SUM(AK75)</f>
        <v>18500</v>
      </c>
      <c r="AS75" s="17"/>
      <c r="AT75" s="17"/>
      <c r="AU75" s="116">
        <f>SUM(AR75,AS75)-AT75</f>
        <v>18500</v>
      </c>
      <c r="AX75" s="111"/>
      <c r="AY75" s="15"/>
      <c r="AZ75" s="15">
        <v>2110</v>
      </c>
      <c r="BA75" s="16" t="s">
        <v>63</v>
      </c>
      <c r="BB75" s="86">
        <f>SUM(AU75)</f>
        <v>18500</v>
      </c>
      <c r="BC75" s="17"/>
      <c r="BD75" s="17"/>
      <c r="BE75" s="116">
        <f>SUM(BB75,BC75)-BD75</f>
        <v>18500</v>
      </c>
      <c r="BH75" s="111"/>
      <c r="BI75" s="15"/>
      <c r="BJ75" s="15">
        <v>2110</v>
      </c>
      <c r="BK75" s="16" t="s">
        <v>63</v>
      </c>
      <c r="BL75" s="86">
        <f>SUM(BE75)</f>
        <v>18500</v>
      </c>
      <c r="BM75" s="17"/>
      <c r="BN75" s="17"/>
      <c r="BO75" s="116">
        <f>SUM(BL75,BM75)-BN75</f>
        <v>18500</v>
      </c>
      <c r="BR75" s="111"/>
      <c r="BS75" s="15"/>
      <c r="BT75" s="15">
        <v>2110</v>
      </c>
      <c r="BU75" s="16" t="s">
        <v>63</v>
      </c>
      <c r="BV75" s="86">
        <f>SUM(BO75)</f>
        <v>18500</v>
      </c>
      <c r="BW75" s="17"/>
      <c r="BX75" s="17"/>
      <c r="BY75" s="116">
        <f>SUM(BV75,BW75)-BX75</f>
        <v>18500</v>
      </c>
      <c r="CB75" s="111"/>
      <c r="CC75" s="15"/>
      <c r="CD75" s="15">
        <v>2110</v>
      </c>
      <c r="CE75" s="16" t="s">
        <v>63</v>
      </c>
      <c r="CF75" s="86">
        <f>SUM(BY75)</f>
        <v>18500</v>
      </c>
      <c r="CG75" s="17"/>
      <c r="CH75" s="17"/>
      <c r="CI75" s="116">
        <f>SUM(CF75,CG75)-CH75</f>
        <v>18500</v>
      </c>
    </row>
    <row r="76" spans="1:87" ht="53.25" customHeight="1" thickBot="1">
      <c r="A76" s="10">
        <v>756</v>
      </c>
      <c r="B76" s="22"/>
      <c r="C76" s="22"/>
      <c r="D76" s="23" t="s">
        <v>36</v>
      </c>
      <c r="E76" s="2">
        <f>E77+E79</f>
        <v>3729463</v>
      </c>
      <c r="F76" s="2"/>
      <c r="G76" s="2"/>
      <c r="H76" s="2">
        <f>SUM(H77,H79)</f>
        <v>3729463</v>
      </c>
      <c r="J76" s="91">
        <v>756</v>
      </c>
      <c r="K76" s="78"/>
      <c r="L76" s="92"/>
      <c r="M76" s="79" t="s">
        <v>36</v>
      </c>
      <c r="N76" s="80">
        <f t="shared" si="0"/>
        <v>3729463</v>
      </c>
      <c r="O76" s="80">
        <f>SUM(O77,O79)</f>
        <v>0</v>
      </c>
      <c r="P76" s="80">
        <f>SUM(P77,P79)</f>
        <v>0</v>
      </c>
      <c r="Q76" s="81">
        <f>SUM(Q77,Q79)</f>
        <v>3729463</v>
      </c>
      <c r="T76" s="91">
        <v>756</v>
      </c>
      <c r="U76" s="78"/>
      <c r="V76" s="78"/>
      <c r="W76" s="199" t="s">
        <v>143</v>
      </c>
      <c r="X76" s="80">
        <f>SUM(X77,X79)</f>
        <v>6393112</v>
      </c>
      <c r="Y76" s="80"/>
      <c r="Z76" s="80"/>
      <c r="AA76" s="81">
        <f>SUM(AA77,AA79)</f>
        <v>6393112</v>
      </c>
      <c r="AD76" s="91">
        <v>756</v>
      </c>
      <c r="AE76" s="78"/>
      <c r="AF76" s="78"/>
      <c r="AG76" s="79" t="s">
        <v>36</v>
      </c>
      <c r="AH76" s="80">
        <f t="shared" si="1"/>
        <v>6393112</v>
      </c>
      <c r="AI76" s="80">
        <f>SUM(AI77,AI79)</f>
        <v>0</v>
      </c>
      <c r="AJ76" s="80">
        <f>SUM(AJ77,AJ79)</f>
        <v>0</v>
      </c>
      <c r="AK76" s="81">
        <f>SUM(AK77,AK79)</f>
        <v>1970000</v>
      </c>
      <c r="AN76" s="91">
        <v>756</v>
      </c>
      <c r="AO76" s="78"/>
      <c r="AP76" s="78"/>
      <c r="AQ76" s="79" t="s">
        <v>36</v>
      </c>
      <c r="AR76" s="80">
        <f t="shared" si="2"/>
        <v>1970000</v>
      </c>
      <c r="AS76" s="80">
        <f>SUM(AS77,AS79)</f>
        <v>0</v>
      </c>
      <c r="AT76" s="80">
        <f>SUM(AT77,AT79)</f>
        <v>0</v>
      </c>
      <c r="AU76" s="81">
        <f>SUM(AU77,AU79)</f>
        <v>1970000</v>
      </c>
      <c r="AX76" s="91">
        <v>756</v>
      </c>
      <c r="AY76" s="78"/>
      <c r="AZ76" s="78"/>
      <c r="BA76" s="79" t="s">
        <v>36</v>
      </c>
      <c r="BB76" s="80">
        <f t="shared" si="3"/>
        <v>1970000</v>
      </c>
      <c r="BC76" s="80">
        <f>SUM(BC77,BC79)</f>
        <v>0</v>
      </c>
      <c r="BD76" s="80">
        <f>SUM(BD77,BD79)</f>
        <v>0</v>
      </c>
      <c r="BE76" s="81">
        <f>SUM(BE77,BE79)</f>
        <v>1970000</v>
      </c>
      <c r="BH76" s="91">
        <v>756</v>
      </c>
      <c r="BI76" s="78"/>
      <c r="BJ76" s="78"/>
      <c r="BK76" s="79" t="s">
        <v>36</v>
      </c>
      <c r="BL76" s="80">
        <f t="shared" si="4"/>
        <v>1970000</v>
      </c>
      <c r="BM76" s="80">
        <f>SUM(BM77,BM79)</f>
        <v>0</v>
      </c>
      <c r="BN76" s="80">
        <f>SUM(BN77,BN79)</f>
        <v>0</v>
      </c>
      <c r="BO76" s="81">
        <f>SUM(BO77,BO79)</f>
        <v>1970000</v>
      </c>
      <c r="BR76" s="91">
        <v>756</v>
      </c>
      <c r="BS76" s="78"/>
      <c r="BT76" s="78"/>
      <c r="BU76" s="79" t="s">
        <v>36</v>
      </c>
      <c r="BV76" s="80">
        <f t="shared" si="5"/>
        <v>1970000</v>
      </c>
      <c r="BW76" s="80">
        <f>SUM(BW77,BW79)</f>
        <v>0</v>
      </c>
      <c r="BX76" s="80">
        <f>SUM(BX77,BX79)</f>
        <v>0</v>
      </c>
      <c r="BY76" s="81">
        <f>SUM(BY77,BY79)</f>
        <v>1970000</v>
      </c>
      <c r="CB76" s="91">
        <v>756</v>
      </c>
      <c r="CC76" s="78"/>
      <c r="CD76" s="78"/>
      <c r="CE76" s="79" t="s">
        <v>36</v>
      </c>
      <c r="CF76" s="80">
        <f t="shared" si="6"/>
        <v>1970000</v>
      </c>
      <c r="CG76" s="80">
        <f>SUM(CG77,CG79)</f>
        <v>0</v>
      </c>
      <c r="CH76" s="80">
        <f>SUM(CH77,CH79)</f>
        <v>0</v>
      </c>
      <c r="CI76" s="81">
        <f>SUM(CI77,CI79)</f>
        <v>1970000</v>
      </c>
    </row>
    <row r="77" spans="1:87" ht="44.25" customHeight="1">
      <c r="A77" s="13"/>
      <c r="B77" s="15">
        <v>75618</v>
      </c>
      <c r="C77" s="48"/>
      <c r="D77" s="49" t="s">
        <v>82</v>
      </c>
      <c r="E77" s="50">
        <f>E78</f>
        <v>1058236</v>
      </c>
      <c r="F77" s="50"/>
      <c r="G77" s="50"/>
      <c r="H77" s="50">
        <f>SUM(H78)</f>
        <v>1058236</v>
      </c>
      <c r="J77" s="118"/>
      <c r="K77" s="122">
        <v>75618</v>
      </c>
      <c r="L77" s="122"/>
      <c r="M77" s="134" t="s">
        <v>82</v>
      </c>
      <c r="N77" s="124">
        <f t="shared" si="0"/>
        <v>1058236</v>
      </c>
      <c r="O77" s="125">
        <f>SUM(O78)</f>
        <v>0</v>
      </c>
      <c r="P77" s="125">
        <f>SUM(P78)</f>
        <v>0</v>
      </c>
      <c r="Q77" s="126">
        <f>SUM(Q78)</f>
        <v>1058236</v>
      </c>
      <c r="T77" s="118"/>
      <c r="U77" s="122">
        <v>75618</v>
      </c>
      <c r="V77" s="122"/>
      <c r="W77" s="206" t="s">
        <v>82</v>
      </c>
      <c r="X77" s="217">
        <f>SUM(X78)</f>
        <v>1850000</v>
      </c>
      <c r="Y77" s="124"/>
      <c r="Z77" s="125"/>
      <c r="AA77" s="126">
        <f>SUM(AA78)</f>
        <v>1850000</v>
      </c>
      <c r="AD77" s="118"/>
      <c r="AE77" s="122">
        <v>75618</v>
      </c>
      <c r="AF77" s="122"/>
      <c r="AG77" s="134" t="s">
        <v>82</v>
      </c>
      <c r="AH77" s="124">
        <f t="shared" si="1"/>
        <v>1850000</v>
      </c>
      <c r="AI77" s="125">
        <f>SUM(AI78)</f>
        <v>0</v>
      </c>
      <c r="AJ77" s="125">
        <f>SUM(AJ78)</f>
        <v>0</v>
      </c>
      <c r="AK77" s="126">
        <f>SUM(AK78)</f>
        <v>1850000</v>
      </c>
      <c r="AN77" s="118"/>
      <c r="AO77" s="122">
        <v>75618</v>
      </c>
      <c r="AP77" s="122"/>
      <c r="AQ77" s="134" t="s">
        <v>82</v>
      </c>
      <c r="AR77" s="124">
        <f t="shared" si="2"/>
        <v>1850000</v>
      </c>
      <c r="AS77" s="125">
        <f>SUM(AS78)</f>
        <v>0</v>
      </c>
      <c r="AT77" s="125">
        <f>SUM(AT78)</f>
        <v>0</v>
      </c>
      <c r="AU77" s="126">
        <f>SUM(AU78)</f>
        <v>1850000</v>
      </c>
      <c r="AX77" s="118"/>
      <c r="AY77" s="122">
        <v>75618</v>
      </c>
      <c r="AZ77" s="122"/>
      <c r="BA77" s="134" t="s">
        <v>82</v>
      </c>
      <c r="BB77" s="124">
        <f t="shared" si="3"/>
        <v>1850000</v>
      </c>
      <c r="BC77" s="125">
        <f>SUM(BC78)</f>
        <v>0</v>
      </c>
      <c r="BD77" s="125">
        <f>SUM(BD78)</f>
        <v>0</v>
      </c>
      <c r="BE77" s="126">
        <f>SUM(BE78)</f>
        <v>1850000</v>
      </c>
      <c r="BH77" s="118"/>
      <c r="BI77" s="122">
        <v>75618</v>
      </c>
      <c r="BJ77" s="122"/>
      <c r="BK77" s="134" t="s">
        <v>82</v>
      </c>
      <c r="BL77" s="124">
        <f t="shared" si="4"/>
        <v>1850000</v>
      </c>
      <c r="BM77" s="125">
        <f>SUM(BM78)</f>
        <v>0</v>
      </c>
      <c r="BN77" s="125">
        <f>SUM(BN78)</f>
        <v>0</v>
      </c>
      <c r="BO77" s="126">
        <f>SUM(BO78)</f>
        <v>1850000</v>
      </c>
      <c r="BR77" s="118"/>
      <c r="BS77" s="122">
        <v>75618</v>
      </c>
      <c r="BT77" s="122"/>
      <c r="BU77" s="134" t="s">
        <v>82</v>
      </c>
      <c r="BV77" s="124">
        <f t="shared" si="5"/>
        <v>1850000</v>
      </c>
      <c r="BW77" s="125">
        <f>SUM(BW78)</f>
        <v>0</v>
      </c>
      <c r="BX77" s="125">
        <f>SUM(BX78)</f>
        <v>0</v>
      </c>
      <c r="BY77" s="126">
        <f>SUM(BY78)</f>
        <v>1850000</v>
      </c>
      <c r="CB77" s="118"/>
      <c r="CC77" s="122">
        <v>75618</v>
      </c>
      <c r="CD77" s="122"/>
      <c r="CE77" s="134" t="s">
        <v>82</v>
      </c>
      <c r="CF77" s="124">
        <f t="shared" si="6"/>
        <v>1850000</v>
      </c>
      <c r="CG77" s="125">
        <f>SUM(CG78)</f>
        <v>0</v>
      </c>
      <c r="CH77" s="125">
        <f>SUM(CH78)</f>
        <v>0</v>
      </c>
      <c r="CI77" s="126">
        <f>SUM(CI78)</f>
        <v>1850000</v>
      </c>
    </row>
    <row r="78" spans="1:87" ht="20.25" customHeight="1">
      <c r="A78" s="13"/>
      <c r="B78" s="15"/>
      <c r="C78" s="62" t="s">
        <v>87</v>
      </c>
      <c r="D78" s="52" t="s">
        <v>26</v>
      </c>
      <c r="E78" s="53">
        <v>1058236</v>
      </c>
      <c r="F78" s="53"/>
      <c r="G78" s="53"/>
      <c r="H78" s="53">
        <f>SUM(E78,F78)-G78</f>
        <v>1058236</v>
      </c>
      <c r="J78" s="118"/>
      <c r="K78" s="15"/>
      <c r="L78" s="14" t="s">
        <v>87</v>
      </c>
      <c r="M78" s="95" t="s">
        <v>26</v>
      </c>
      <c r="N78" s="86">
        <f t="shared" si="0"/>
        <v>1058236</v>
      </c>
      <c r="O78" s="17"/>
      <c r="P78" s="17"/>
      <c r="Q78" s="116">
        <f>SUM(N78,O78)-P78</f>
        <v>1058236</v>
      </c>
      <c r="T78" s="191"/>
      <c r="U78" s="33"/>
      <c r="V78" s="87" t="s">
        <v>87</v>
      </c>
      <c r="W78" s="207" t="s">
        <v>26</v>
      </c>
      <c r="X78" s="71">
        <v>1850000</v>
      </c>
      <c r="Y78" s="45"/>
      <c r="Z78" s="45"/>
      <c r="AA78" s="121">
        <f>SUM(X78,Y78)-Z78</f>
        <v>1850000</v>
      </c>
      <c r="AD78" s="118"/>
      <c r="AE78" s="15"/>
      <c r="AF78" s="14" t="s">
        <v>87</v>
      </c>
      <c r="AG78" s="95" t="s">
        <v>26</v>
      </c>
      <c r="AH78" s="86">
        <f t="shared" si="1"/>
        <v>1850000</v>
      </c>
      <c r="AI78" s="17"/>
      <c r="AJ78" s="17"/>
      <c r="AK78" s="116">
        <f>SUM(AH78,AI78)-AJ78</f>
        <v>1850000</v>
      </c>
      <c r="AN78" s="118"/>
      <c r="AO78" s="15"/>
      <c r="AP78" s="14" t="s">
        <v>87</v>
      </c>
      <c r="AQ78" s="95" t="s">
        <v>26</v>
      </c>
      <c r="AR78" s="86">
        <f t="shared" si="2"/>
        <v>1850000</v>
      </c>
      <c r="AS78" s="17"/>
      <c r="AT78" s="17"/>
      <c r="AU78" s="116">
        <f>SUM(AR78,AS78)-AT78</f>
        <v>1850000</v>
      </c>
      <c r="AX78" s="118"/>
      <c r="AY78" s="15"/>
      <c r="AZ78" s="14" t="s">
        <v>87</v>
      </c>
      <c r="BA78" s="95" t="s">
        <v>26</v>
      </c>
      <c r="BB78" s="86">
        <f t="shared" si="3"/>
        <v>1850000</v>
      </c>
      <c r="BC78" s="17"/>
      <c r="BD78" s="17"/>
      <c r="BE78" s="116">
        <f>SUM(BB78,BC78)-BD78</f>
        <v>1850000</v>
      </c>
      <c r="BH78" s="118"/>
      <c r="BI78" s="15"/>
      <c r="BJ78" s="14" t="s">
        <v>87</v>
      </c>
      <c r="BK78" s="95" t="s">
        <v>26</v>
      </c>
      <c r="BL78" s="86">
        <f t="shared" si="4"/>
        <v>1850000</v>
      </c>
      <c r="BM78" s="17"/>
      <c r="BN78" s="17"/>
      <c r="BO78" s="116">
        <f>SUM(BL78,BM78)-BN78</f>
        <v>1850000</v>
      </c>
      <c r="BR78" s="118"/>
      <c r="BS78" s="15"/>
      <c r="BT78" s="14" t="s">
        <v>87</v>
      </c>
      <c r="BU78" s="95" t="s">
        <v>26</v>
      </c>
      <c r="BV78" s="86">
        <f t="shared" si="5"/>
        <v>1850000</v>
      </c>
      <c r="BW78" s="17"/>
      <c r="BX78" s="17"/>
      <c r="BY78" s="116">
        <f>SUM(BV78,BW78)-BX78</f>
        <v>1850000</v>
      </c>
      <c r="CB78" s="118"/>
      <c r="CC78" s="15"/>
      <c r="CD78" s="14" t="s">
        <v>87</v>
      </c>
      <c r="CE78" s="95" t="s">
        <v>26</v>
      </c>
      <c r="CF78" s="86">
        <f t="shared" si="6"/>
        <v>1850000</v>
      </c>
      <c r="CG78" s="17"/>
      <c r="CH78" s="17"/>
      <c r="CI78" s="116">
        <f>SUM(CF78,CG78)-CH78</f>
        <v>1850000</v>
      </c>
    </row>
    <row r="79" spans="1:87" ht="33" customHeight="1">
      <c r="A79" s="13"/>
      <c r="B79" s="15">
        <v>75622</v>
      </c>
      <c r="C79" s="51"/>
      <c r="D79" s="52" t="s">
        <v>37</v>
      </c>
      <c r="E79" s="53">
        <f>E81</f>
        <v>2671227</v>
      </c>
      <c r="F79" s="53"/>
      <c r="G79" s="53"/>
      <c r="H79" s="53">
        <f>SUM(H81)</f>
        <v>2671227</v>
      </c>
      <c r="J79" s="118"/>
      <c r="K79" s="15">
        <v>75622</v>
      </c>
      <c r="L79" s="29"/>
      <c r="M79" s="100" t="s">
        <v>37</v>
      </c>
      <c r="N79" s="71">
        <f t="shared" si="0"/>
        <v>2671227</v>
      </c>
      <c r="O79" s="1">
        <f>SUM(O81)</f>
        <v>0</v>
      </c>
      <c r="P79" s="1">
        <f>SUM(P81)</f>
        <v>0</v>
      </c>
      <c r="Q79" s="138">
        <f>SUM(Q81)</f>
        <v>2671227</v>
      </c>
      <c r="T79" s="229"/>
      <c r="U79" s="29">
        <v>75622</v>
      </c>
      <c r="V79" s="29"/>
      <c r="W79" s="210" t="s">
        <v>37</v>
      </c>
      <c r="X79" s="71">
        <f>SUM(X80:X81)</f>
        <v>4543112</v>
      </c>
      <c r="Y79" s="71"/>
      <c r="Z79" s="1"/>
      <c r="AA79" s="138">
        <f>SUM(AA80:AA81)</f>
        <v>4543112</v>
      </c>
      <c r="AD79" s="118"/>
      <c r="AE79" s="29">
        <v>75622</v>
      </c>
      <c r="AF79" s="29"/>
      <c r="AG79" s="100" t="s">
        <v>37</v>
      </c>
      <c r="AH79" s="71">
        <f t="shared" si="1"/>
        <v>4543112</v>
      </c>
      <c r="AI79" s="1">
        <f>SUM(AI81)</f>
        <v>0</v>
      </c>
      <c r="AJ79" s="1">
        <f>SUM(AJ81)</f>
        <v>0</v>
      </c>
      <c r="AK79" s="138">
        <f>SUM(AK81)</f>
        <v>120000</v>
      </c>
      <c r="AN79" s="118"/>
      <c r="AO79" s="29">
        <v>75622</v>
      </c>
      <c r="AP79" s="29"/>
      <c r="AQ79" s="100" t="s">
        <v>37</v>
      </c>
      <c r="AR79" s="71">
        <f t="shared" si="2"/>
        <v>120000</v>
      </c>
      <c r="AS79" s="1">
        <f>SUM(AS81)</f>
        <v>0</v>
      </c>
      <c r="AT79" s="1">
        <f>SUM(AT81)</f>
        <v>0</v>
      </c>
      <c r="AU79" s="138">
        <f>SUM(AU81)</f>
        <v>120000</v>
      </c>
      <c r="AX79" s="118"/>
      <c r="AY79" s="29">
        <v>75622</v>
      </c>
      <c r="AZ79" s="29"/>
      <c r="BA79" s="100" t="s">
        <v>37</v>
      </c>
      <c r="BB79" s="71">
        <f t="shared" si="3"/>
        <v>120000</v>
      </c>
      <c r="BC79" s="1">
        <f>SUM(BC81)</f>
        <v>0</v>
      </c>
      <c r="BD79" s="1">
        <f>SUM(BD81)</f>
        <v>0</v>
      </c>
      <c r="BE79" s="138">
        <f>SUM(BE81)</f>
        <v>120000</v>
      </c>
      <c r="BH79" s="118"/>
      <c r="BI79" s="29">
        <v>75622</v>
      </c>
      <c r="BJ79" s="29"/>
      <c r="BK79" s="100" t="s">
        <v>37</v>
      </c>
      <c r="BL79" s="71">
        <f t="shared" si="4"/>
        <v>120000</v>
      </c>
      <c r="BM79" s="1">
        <f>SUM(BM81)</f>
        <v>0</v>
      </c>
      <c r="BN79" s="1">
        <f>SUM(BN81)</f>
        <v>0</v>
      </c>
      <c r="BO79" s="138">
        <f>SUM(BO81)</f>
        <v>120000</v>
      </c>
      <c r="BR79" s="118"/>
      <c r="BS79" s="29">
        <v>75622</v>
      </c>
      <c r="BT79" s="29"/>
      <c r="BU79" s="100" t="s">
        <v>37</v>
      </c>
      <c r="BV79" s="71">
        <f t="shared" si="5"/>
        <v>120000</v>
      </c>
      <c r="BW79" s="1">
        <f>SUM(BW81)</f>
        <v>0</v>
      </c>
      <c r="BX79" s="1">
        <f>SUM(BX81)</f>
        <v>0</v>
      </c>
      <c r="BY79" s="138">
        <f>SUM(BY81)</f>
        <v>120000</v>
      </c>
      <c r="CB79" s="118"/>
      <c r="CC79" s="29">
        <v>75622</v>
      </c>
      <c r="CD79" s="29"/>
      <c r="CE79" s="100" t="s">
        <v>37</v>
      </c>
      <c r="CF79" s="71">
        <f t="shared" si="6"/>
        <v>120000</v>
      </c>
      <c r="CG79" s="1">
        <f>SUM(CG81)</f>
        <v>0</v>
      </c>
      <c r="CH79" s="1">
        <f>SUM(CH81)</f>
        <v>0</v>
      </c>
      <c r="CI79" s="138">
        <f>SUM(CI81)</f>
        <v>120000</v>
      </c>
    </row>
    <row r="80" spans="1:87" ht="25.5" customHeight="1">
      <c r="A80" s="13"/>
      <c r="B80" s="15"/>
      <c r="C80" s="57" t="s">
        <v>88</v>
      </c>
      <c r="D80" s="55" t="s">
        <v>38</v>
      </c>
      <c r="E80" s="56">
        <v>2671227</v>
      </c>
      <c r="F80" s="56"/>
      <c r="G80" s="56"/>
      <c r="H80" s="56">
        <f>SUM(E80,F80)-G80</f>
        <v>2671227</v>
      </c>
      <c r="J80" s="118"/>
      <c r="K80" s="15"/>
      <c r="L80" s="14" t="s">
        <v>88</v>
      </c>
      <c r="M80" s="95" t="s">
        <v>38</v>
      </c>
      <c r="N80" s="86">
        <f>SUM(H80)</f>
        <v>2671227</v>
      </c>
      <c r="O80" s="17"/>
      <c r="P80" s="17"/>
      <c r="Q80" s="116">
        <f>SUM(N80,O80)-P80</f>
        <v>2671227</v>
      </c>
      <c r="T80" s="118"/>
      <c r="U80" s="15"/>
      <c r="V80" s="46" t="s">
        <v>88</v>
      </c>
      <c r="W80" s="210" t="s">
        <v>38</v>
      </c>
      <c r="X80" s="71">
        <v>4423112</v>
      </c>
      <c r="Y80" s="1"/>
      <c r="Z80" s="1"/>
      <c r="AA80" s="138">
        <f>SUM(X80,Y80)-Z80</f>
        <v>4423112</v>
      </c>
      <c r="AD80" s="118"/>
      <c r="AE80" s="15"/>
      <c r="AF80" s="14" t="s">
        <v>88</v>
      </c>
      <c r="AG80" s="95" t="s">
        <v>38</v>
      </c>
      <c r="AH80" s="86">
        <f>SUM(AA80)</f>
        <v>4423112</v>
      </c>
      <c r="AI80" s="17"/>
      <c r="AJ80" s="17"/>
      <c r="AK80" s="116">
        <f>SUM(AH80,AI80)-AJ80</f>
        <v>4423112</v>
      </c>
      <c r="AN80" s="118"/>
      <c r="AO80" s="15"/>
      <c r="AP80" s="14" t="s">
        <v>88</v>
      </c>
      <c r="AQ80" s="95" t="s">
        <v>38</v>
      </c>
      <c r="AR80" s="86">
        <f>SUM(AK80)</f>
        <v>4423112</v>
      </c>
      <c r="AS80" s="17"/>
      <c r="AT80" s="17"/>
      <c r="AU80" s="116">
        <f>SUM(AR80,AS80)-AT80</f>
        <v>4423112</v>
      </c>
      <c r="AX80" s="118"/>
      <c r="AY80" s="15"/>
      <c r="AZ80" s="14" t="s">
        <v>88</v>
      </c>
      <c r="BA80" s="95" t="s">
        <v>38</v>
      </c>
      <c r="BB80" s="86">
        <f>SUM(AU80)</f>
        <v>4423112</v>
      </c>
      <c r="BC80" s="17"/>
      <c r="BD80" s="17"/>
      <c r="BE80" s="116">
        <f>SUM(BB80,BC80)-BD80</f>
        <v>4423112</v>
      </c>
      <c r="BH80" s="118"/>
      <c r="BI80" s="15"/>
      <c r="BJ80" s="14" t="s">
        <v>88</v>
      </c>
      <c r="BK80" s="95" t="s">
        <v>38</v>
      </c>
      <c r="BL80" s="86">
        <f>SUM(BE80)</f>
        <v>4423112</v>
      </c>
      <c r="BM80" s="17"/>
      <c r="BN80" s="17"/>
      <c r="BO80" s="116">
        <f>SUM(BL80,BM80)-BN80</f>
        <v>4423112</v>
      </c>
      <c r="BR80" s="118"/>
      <c r="BS80" s="15"/>
      <c r="BT80" s="14" t="s">
        <v>88</v>
      </c>
      <c r="BU80" s="95" t="s">
        <v>38</v>
      </c>
      <c r="BV80" s="86">
        <f>SUM(BO80)</f>
        <v>4423112</v>
      </c>
      <c r="BW80" s="17"/>
      <c r="BX80" s="17"/>
      <c r="BY80" s="116">
        <f>SUM(BV80,BW80)-BX80</f>
        <v>4423112</v>
      </c>
      <c r="CB80" s="118"/>
      <c r="CC80" s="15"/>
      <c r="CD80" s="14" t="s">
        <v>88</v>
      </c>
      <c r="CE80" s="95" t="s">
        <v>38</v>
      </c>
      <c r="CF80" s="86">
        <f>SUM(BY80)</f>
        <v>4423112</v>
      </c>
      <c r="CG80" s="17"/>
      <c r="CH80" s="17"/>
      <c r="CI80" s="116">
        <f>SUM(CF80,CG80)-CH80</f>
        <v>4423112</v>
      </c>
    </row>
    <row r="81" spans="1:87" ht="25.5" customHeight="1" thickBot="1">
      <c r="A81" s="13"/>
      <c r="B81" s="15"/>
      <c r="C81" s="57" t="s">
        <v>88</v>
      </c>
      <c r="D81" s="55" t="s">
        <v>38</v>
      </c>
      <c r="E81" s="56">
        <v>2671227</v>
      </c>
      <c r="F81" s="56"/>
      <c r="G81" s="56"/>
      <c r="H81" s="56">
        <f>SUM(E81,F81)-G81</f>
        <v>2671227</v>
      </c>
      <c r="J81" s="118"/>
      <c r="K81" s="15"/>
      <c r="L81" s="14" t="s">
        <v>88</v>
      </c>
      <c r="M81" s="95" t="s">
        <v>38</v>
      </c>
      <c r="N81" s="86">
        <f t="shared" si="0"/>
        <v>2671227</v>
      </c>
      <c r="O81" s="17"/>
      <c r="P81" s="17"/>
      <c r="Q81" s="116">
        <f>SUM(N81,O81)-P81</f>
        <v>2671227</v>
      </c>
      <c r="T81" s="118"/>
      <c r="U81" s="15"/>
      <c r="V81" s="14" t="s">
        <v>114</v>
      </c>
      <c r="W81" s="205" t="s">
        <v>115</v>
      </c>
      <c r="X81" s="86">
        <v>120000</v>
      </c>
      <c r="Y81" s="17"/>
      <c r="Z81" s="17"/>
      <c r="AA81" s="116">
        <f>SUM(X81,Y81)-Z81</f>
        <v>120000</v>
      </c>
      <c r="AD81" s="118"/>
      <c r="AE81" s="15"/>
      <c r="AF81" s="14" t="s">
        <v>88</v>
      </c>
      <c r="AG81" s="95" t="s">
        <v>38</v>
      </c>
      <c r="AH81" s="86">
        <f t="shared" si="1"/>
        <v>120000</v>
      </c>
      <c r="AI81" s="17"/>
      <c r="AJ81" s="17"/>
      <c r="AK81" s="116">
        <f>SUM(AH81,AI81)-AJ81</f>
        <v>120000</v>
      </c>
      <c r="AN81" s="118"/>
      <c r="AO81" s="15"/>
      <c r="AP81" s="14" t="s">
        <v>88</v>
      </c>
      <c r="AQ81" s="95" t="s">
        <v>38</v>
      </c>
      <c r="AR81" s="86">
        <f t="shared" si="2"/>
        <v>120000</v>
      </c>
      <c r="AS81" s="17"/>
      <c r="AT81" s="17"/>
      <c r="AU81" s="116">
        <f>SUM(AR81,AS81)-AT81</f>
        <v>120000</v>
      </c>
      <c r="AX81" s="118"/>
      <c r="AY81" s="15"/>
      <c r="AZ81" s="14" t="s">
        <v>88</v>
      </c>
      <c r="BA81" s="95" t="s">
        <v>38</v>
      </c>
      <c r="BB81" s="86">
        <f t="shared" si="3"/>
        <v>120000</v>
      </c>
      <c r="BC81" s="17"/>
      <c r="BD81" s="17"/>
      <c r="BE81" s="116">
        <f>SUM(BB81,BC81)-BD81</f>
        <v>120000</v>
      </c>
      <c r="BH81" s="118"/>
      <c r="BI81" s="15"/>
      <c r="BJ81" s="14" t="s">
        <v>88</v>
      </c>
      <c r="BK81" s="95" t="s">
        <v>38</v>
      </c>
      <c r="BL81" s="86">
        <f t="shared" si="4"/>
        <v>120000</v>
      </c>
      <c r="BM81" s="17"/>
      <c r="BN81" s="17"/>
      <c r="BO81" s="116">
        <f>SUM(BL81,BM81)-BN81</f>
        <v>120000</v>
      </c>
      <c r="BR81" s="118"/>
      <c r="BS81" s="15"/>
      <c r="BT81" s="14" t="s">
        <v>88</v>
      </c>
      <c r="BU81" s="95" t="s">
        <v>38</v>
      </c>
      <c r="BV81" s="86">
        <f t="shared" si="5"/>
        <v>120000</v>
      </c>
      <c r="BW81" s="17"/>
      <c r="BX81" s="17"/>
      <c r="BY81" s="116">
        <f>SUM(BV81,BW81)-BX81</f>
        <v>120000</v>
      </c>
      <c r="CB81" s="118"/>
      <c r="CC81" s="15"/>
      <c r="CD81" s="14" t="s">
        <v>88</v>
      </c>
      <c r="CE81" s="95" t="s">
        <v>38</v>
      </c>
      <c r="CF81" s="86">
        <f t="shared" si="6"/>
        <v>120000</v>
      </c>
      <c r="CG81" s="17"/>
      <c r="CH81" s="17"/>
      <c r="CI81" s="116">
        <f>SUM(CF81,CG81)-CH81</f>
        <v>120000</v>
      </c>
    </row>
    <row r="82" spans="1:87" ht="23.25" customHeight="1" thickBot="1">
      <c r="A82" s="10">
        <v>758</v>
      </c>
      <c r="B82" s="22"/>
      <c r="C82" s="22"/>
      <c r="D82" s="23" t="s">
        <v>39</v>
      </c>
      <c r="E82" s="2">
        <f>E83+E87+E89+E91</f>
        <v>20219600</v>
      </c>
      <c r="F82" s="2">
        <f>F83+F87+F89+F91</f>
        <v>743062</v>
      </c>
      <c r="G82" s="2"/>
      <c r="H82" s="2">
        <f>SUM(H83,H87,H89,H91)</f>
        <v>20962662</v>
      </c>
      <c r="J82" s="91">
        <v>758</v>
      </c>
      <c r="K82" s="133"/>
      <c r="L82" s="78"/>
      <c r="M82" s="97" t="s">
        <v>39</v>
      </c>
      <c r="N82" s="80">
        <f t="shared" si="0"/>
        <v>20962662</v>
      </c>
      <c r="O82" s="80">
        <f>SUM(O83,O87,O89,O91)</f>
        <v>1000</v>
      </c>
      <c r="P82" s="80">
        <f>SUM(P83,P87,P89,P91)</f>
        <v>0</v>
      </c>
      <c r="Q82" s="81">
        <f>SUM(Q83,Q87,Q89,Q91)</f>
        <v>20963662</v>
      </c>
      <c r="T82" s="91">
        <v>758</v>
      </c>
      <c r="U82" s="78"/>
      <c r="V82" s="78"/>
      <c r="W82" s="208" t="s">
        <v>39</v>
      </c>
      <c r="X82" s="80">
        <f>SUM(X83,X85,X87,X89,X91)</f>
        <v>22017614</v>
      </c>
      <c r="Y82" s="80">
        <f>SUM(Y83,Y85,Y87,Y89,Y91)</f>
        <v>300</v>
      </c>
      <c r="Z82" s="80"/>
      <c r="AA82" s="81">
        <f>SUM(AA83,AA85,AA87,AA89,AA91)</f>
        <v>22017914</v>
      </c>
      <c r="AD82" s="91">
        <v>758</v>
      </c>
      <c r="AE82" s="78"/>
      <c r="AF82" s="78"/>
      <c r="AG82" s="97" t="s">
        <v>39</v>
      </c>
      <c r="AH82" s="80">
        <f t="shared" si="1"/>
        <v>22017914</v>
      </c>
      <c r="AI82" s="80">
        <f>SUM(AI83,AI87,AI89,AI91)</f>
        <v>0</v>
      </c>
      <c r="AJ82" s="80">
        <f>SUM(AJ83,AJ87,AJ89,AJ91)</f>
        <v>0</v>
      </c>
      <c r="AK82" s="81">
        <f>SUM(AK83,AK85,AK87,AK89,AK91)</f>
        <v>22017914</v>
      </c>
      <c r="AN82" s="91">
        <v>758</v>
      </c>
      <c r="AO82" s="78"/>
      <c r="AP82" s="78"/>
      <c r="AQ82" s="97" t="s">
        <v>39</v>
      </c>
      <c r="AR82" s="80">
        <f t="shared" si="2"/>
        <v>22017914</v>
      </c>
      <c r="AS82" s="80">
        <f>SUM(AS83,AS87,AS89,AS91)</f>
        <v>0</v>
      </c>
      <c r="AT82" s="80">
        <f>SUM(AT83,AT87,AT89,AT91)</f>
        <v>0</v>
      </c>
      <c r="AU82" s="81">
        <f>SUM(AU83,AU85,AU87,AU89,AU91)</f>
        <v>22017914</v>
      </c>
      <c r="AX82" s="91">
        <v>758</v>
      </c>
      <c r="AY82" s="78"/>
      <c r="AZ82" s="78"/>
      <c r="BA82" s="97" t="s">
        <v>39</v>
      </c>
      <c r="BB82" s="80">
        <f t="shared" si="3"/>
        <v>22017914</v>
      </c>
      <c r="BC82" s="80">
        <f>SUM(BC83,BC87,BC89,BC91)</f>
        <v>0</v>
      </c>
      <c r="BD82" s="80">
        <f>SUM(BD83,BD87,BD89,BD91)</f>
        <v>0</v>
      </c>
      <c r="BE82" s="81">
        <f>SUM(BE83,BE85,BE87,BE89,BE92)</f>
        <v>22017914</v>
      </c>
      <c r="BH82" s="91">
        <v>758</v>
      </c>
      <c r="BI82" s="78"/>
      <c r="BJ82" s="78"/>
      <c r="BK82" s="97" t="s">
        <v>39</v>
      </c>
      <c r="BL82" s="80">
        <f t="shared" si="4"/>
        <v>22017914</v>
      </c>
      <c r="BM82" s="80">
        <f>SUM(BM83,BM87,BM89,BM91)</f>
        <v>0</v>
      </c>
      <c r="BN82" s="80">
        <f>SUM(BN83,BN87,BN89,BN91)</f>
        <v>0</v>
      </c>
      <c r="BO82" s="81">
        <f>SUM(BO83,BO87,BO89,BO91)</f>
        <v>21467914</v>
      </c>
      <c r="BR82" s="91">
        <v>758</v>
      </c>
      <c r="BS82" s="78"/>
      <c r="BT82" s="78"/>
      <c r="BU82" s="97" t="s">
        <v>39</v>
      </c>
      <c r="BV82" s="80">
        <f t="shared" si="5"/>
        <v>21467914</v>
      </c>
      <c r="BW82" s="80">
        <f>SUM(BW83,BW87,BW89,BW91)</f>
        <v>0</v>
      </c>
      <c r="BX82" s="80">
        <f>SUM(BX83,BX87,BX89,BX91)</f>
        <v>0</v>
      </c>
      <c r="BY82" s="81">
        <f>SUM(BY83,BY87,BY89,BY91)</f>
        <v>21467914</v>
      </c>
      <c r="CB82" s="91">
        <v>758</v>
      </c>
      <c r="CC82" s="78"/>
      <c r="CD82" s="78"/>
      <c r="CE82" s="97" t="s">
        <v>39</v>
      </c>
      <c r="CF82" s="80">
        <f t="shared" si="6"/>
        <v>21467914</v>
      </c>
      <c r="CG82" s="80">
        <f>SUM(CG83,CG87,CG89,CG91)</f>
        <v>0</v>
      </c>
      <c r="CH82" s="80">
        <f>SUM(CH83,CH87,CH89,CH91)</f>
        <v>0</v>
      </c>
      <c r="CI82" s="81">
        <f>SUM(CI83,CI87,CI89,CI91)</f>
        <v>21467914</v>
      </c>
    </row>
    <row r="83" spans="1:87" ht="39.75" customHeight="1">
      <c r="A83" s="13"/>
      <c r="B83" s="15">
        <v>75801</v>
      </c>
      <c r="C83" s="48"/>
      <c r="D83" s="49" t="s">
        <v>40</v>
      </c>
      <c r="E83" s="50">
        <f>E84</f>
        <v>15665010</v>
      </c>
      <c r="F83" s="50">
        <f>F84</f>
        <v>743062</v>
      </c>
      <c r="G83" s="50"/>
      <c r="H83" s="50">
        <f>SUM(H84)</f>
        <v>16408072</v>
      </c>
      <c r="J83" s="171"/>
      <c r="K83" s="122">
        <v>75801</v>
      </c>
      <c r="L83" s="122"/>
      <c r="M83" s="123" t="s">
        <v>40</v>
      </c>
      <c r="N83" s="124">
        <f t="shared" si="0"/>
        <v>16408072</v>
      </c>
      <c r="O83" s="125">
        <f>SUM(O84)</f>
        <v>0</v>
      </c>
      <c r="P83" s="125">
        <f>SUM(P84)</f>
        <v>0</v>
      </c>
      <c r="Q83" s="126">
        <f>SUM(Q84)</f>
        <v>16408072</v>
      </c>
      <c r="T83" s="171"/>
      <c r="U83" s="122">
        <v>75801</v>
      </c>
      <c r="V83" s="122"/>
      <c r="W83" s="196" t="s">
        <v>40</v>
      </c>
      <c r="X83" s="124">
        <f>SUM(X84)</f>
        <v>17106066</v>
      </c>
      <c r="Y83" s="124"/>
      <c r="Z83" s="124"/>
      <c r="AA83" s="126">
        <f>SUM(AA84)</f>
        <v>17106066</v>
      </c>
      <c r="AD83" s="111"/>
      <c r="AE83" s="122">
        <v>75801</v>
      </c>
      <c r="AF83" s="122"/>
      <c r="AG83" s="123" t="s">
        <v>40</v>
      </c>
      <c r="AH83" s="124">
        <f t="shared" si="1"/>
        <v>17106066</v>
      </c>
      <c r="AI83" s="125">
        <f>SUM(AI84)</f>
        <v>0</v>
      </c>
      <c r="AJ83" s="125">
        <f>SUM(AJ84)</f>
        <v>0</v>
      </c>
      <c r="AK83" s="126">
        <f>SUM(AK84)</f>
        <v>17106066</v>
      </c>
      <c r="AN83" s="111"/>
      <c r="AO83" s="122">
        <v>75801</v>
      </c>
      <c r="AP83" s="122"/>
      <c r="AQ83" s="123" t="s">
        <v>40</v>
      </c>
      <c r="AR83" s="124">
        <f t="shared" si="2"/>
        <v>17106066</v>
      </c>
      <c r="AS83" s="125">
        <f>SUM(AS84)</f>
        <v>0</v>
      </c>
      <c r="AT83" s="125">
        <f>SUM(AT84)</f>
        <v>0</v>
      </c>
      <c r="AU83" s="126">
        <f>SUM(AU84)</f>
        <v>17106066</v>
      </c>
      <c r="AX83" s="111"/>
      <c r="AY83" s="122">
        <v>75801</v>
      </c>
      <c r="AZ83" s="122"/>
      <c r="BA83" s="123" t="s">
        <v>40</v>
      </c>
      <c r="BB83" s="124">
        <f t="shared" si="3"/>
        <v>17106066</v>
      </c>
      <c r="BC83" s="125">
        <f>SUM(BC84)</f>
        <v>0</v>
      </c>
      <c r="BD83" s="125">
        <f>SUM(BD84)</f>
        <v>0</v>
      </c>
      <c r="BE83" s="126">
        <f>SUM(BE84)</f>
        <v>17106066</v>
      </c>
      <c r="BH83" s="111"/>
      <c r="BI83" s="122">
        <v>75801</v>
      </c>
      <c r="BJ83" s="122"/>
      <c r="BK83" s="123" t="s">
        <v>40</v>
      </c>
      <c r="BL83" s="124">
        <f t="shared" si="4"/>
        <v>17106066</v>
      </c>
      <c r="BM83" s="125">
        <f>SUM(BM84)</f>
        <v>0</v>
      </c>
      <c r="BN83" s="125">
        <f>SUM(BN84)</f>
        <v>0</v>
      </c>
      <c r="BO83" s="126">
        <f>SUM(BO84)</f>
        <v>17106066</v>
      </c>
      <c r="BR83" s="111"/>
      <c r="BS83" s="122">
        <v>75801</v>
      </c>
      <c r="BT83" s="122"/>
      <c r="BU83" s="123" t="s">
        <v>40</v>
      </c>
      <c r="BV83" s="124">
        <f t="shared" si="5"/>
        <v>17106066</v>
      </c>
      <c r="BW83" s="125">
        <f>SUM(BW84)</f>
        <v>0</v>
      </c>
      <c r="BX83" s="125">
        <f>SUM(BX84)</f>
        <v>0</v>
      </c>
      <c r="BY83" s="126">
        <f>SUM(BY84)</f>
        <v>17106066</v>
      </c>
      <c r="CB83" s="111"/>
      <c r="CC83" s="122">
        <v>75801</v>
      </c>
      <c r="CD83" s="122"/>
      <c r="CE83" s="123" t="s">
        <v>40</v>
      </c>
      <c r="CF83" s="124">
        <f t="shared" si="6"/>
        <v>17106066</v>
      </c>
      <c r="CG83" s="125">
        <f>SUM(CG84)</f>
        <v>0</v>
      </c>
      <c r="CH83" s="125">
        <f>SUM(CH84)</f>
        <v>0</v>
      </c>
      <c r="CI83" s="126">
        <f>SUM(CI84)</f>
        <v>17106066</v>
      </c>
    </row>
    <row r="84" spans="1:87" ht="29.25" customHeight="1" thickBot="1">
      <c r="A84" s="13"/>
      <c r="B84" s="15"/>
      <c r="C84" s="51">
        <v>2920</v>
      </c>
      <c r="D84" s="52" t="s">
        <v>85</v>
      </c>
      <c r="E84" s="53">
        <v>15665010</v>
      </c>
      <c r="F84" s="53">
        <v>743062</v>
      </c>
      <c r="G84" s="53"/>
      <c r="H84" s="53">
        <f>SUM(E84,F84)-G84</f>
        <v>16408072</v>
      </c>
      <c r="J84" s="111"/>
      <c r="K84" s="15"/>
      <c r="L84" s="15">
        <v>2920</v>
      </c>
      <c r="M84" s="16" t="s">
        <v>85</v>
      </c>
      <c r="N84" s="86">
        <f t="shared" si="0"/>
        <v>16408072</v>
      </c>
      <c r="O84" s="17"/>
      <c r="P84" s="17"/>
      <c r="Q84" s="116">
        <f>SUM(N84,O84)-P84</f>
        <v>16408072</v>
      </c>
      <c r="T84" s="194"/>
      <c r="U84" s="29"/>
      <c r="V84" s="29">
        <v>2920</v>
      </c>
      <c r="W84" s="198" t="s">
        <v>85</v>
      </c>
      <c r="X84" s="71">
        <v>17106066</v>
      </c>
      <c r="Y84" s="71"/>
      <c r="Z84" s="1"/>
      <c r="AA84" s="138">
        <f>SUM(X84,Y84)-Z84</f>
        <v>17106066</v>
      </c>
      <c r="AD84" s="111"/>
      <c r="AE84" s="15"/>
      <c r="AF84" s="15">
        <v>2920</v>
      </c>
      <c r="AG84" s="16" t="s">
        <v>85</v>
      </c>
      <c r="AH84" s="86">
        <f t="shared" si="1"/>
        <v>17106066</v>
      </c>
      <c r="AI84" s="17"/>
      <c r="AJ84" s="17"/>
      <c r="AK84" s="116">
        <f>SUM(AH84,AI84)-AJ84</f>
        <v>17106066</v>
      </c>
      <c r="AN84" s="111"/>
      <c r="AO84" s="15"/>
      <c r="AP84" s="15">
        <v>2920</v>
      </c>
      <c r="AQ84" s="16" t="s">
        <v>85</v>
      </c>
      <c r="AR84" s="86">
        <f t="shared" si="2"/>
        <v>17106066</v>
      </c>
      <c r="AS84" s="17"/>
      <c r="AT84" s="17"/>
      <c r="AU84" s="116">
        <f>SUM(AR84,AS84)-AT84</f>
        <v>17106066</v>
      </c>
      <c r="AX84" s="111"/>
      <c r="AY84" s="15"/>
      <c r="AZ84" s="15">
        <v>2920</v>
      </c>
      <c r="BA84" s="16" t="s">
        <v>85</v>
      </c>
      <c r="BB84" s="86">
        <f t="shared" si="3"/>
        <v>17106066</v>
      </c>
      <c r="BC84" s="17"/>
      <c r="BD84" s="17"/>
      <c r="BE84" s="116">
        <f>SUM(BB84,BC84)-BD84</f>
        <v>17106066</v>
      </c>
      <c r="BH84" s="111"/>
      <c r="BI84" s="15"/>
      <c r="BJ84" s="15">
        <v>2920</v>
      </c>
      <c r="BK84" s="16" t="s">
        <v>85</v>
      </c>
      <c r="BL84" s="86">
        <f t="shared" si="4"/>
        <v>17106066</v>
      </c>
      <c r="BM84" s="17"/>
      <c r="BN84" s="17"/>
      <c r="BO84" s="116">
        <f>SUM(BL84,BM84)-BN84</f>
        <v>17106066</v>
      </c>
      <c r="BR84" s="111"/>
      <c r="BS84" s="15"/>
      <c r="BT84" s="15">
        <v>2920</v>
      </c>
      <c r="BU84" s="16" t="s">
        <v>85</v>
      </c>
      <c r="BV84" s="86">
        <f t="shared" si="5"/>
        <v>17106066</v>
      </c>
      <c r="BW84" s="17"/>
      <c r="BX84" s="17"/>
      <c r="BY84" s="116">
        <f>SUM(BV84,BW84)-BX84</f>
        <v>17106066</v>
      </c>
      <c r="CB84" s="111"/>
      <c r="CC84" s="15"/>
      <c r="CD84" s="15">
        <v>2920</v>
      </c>
      <c r="CE84" s="16" t="s">
        <v>85</v>
      </c>
      <c r="CF84" s="86">
        <f t="shared" si="6"/>
        <v>17106066</v>
      </c>
      <c r="CG84" s="17"/>
      <c r="CH84" s="17"/>
      <c r="CI84" s="116">
        <f>SUM(CF84,CG84)-CH84</f>
        <v>17106066</v>
      </c>
    </row>
    <row r="85" spans="1:87" ht="27.75" customHeight="1" thickBot="1">
      <c r="A85" s="13"/>
      <c r="B85" s="15">
        <v>75803</v>
      </c>
      <c r="C85" s="51"/>
      <c r="D85" s="52" t="s">
        <v>41</v>
      </c>
      <c r="E85" s="53">
        <f>E86</f>
        <v>2591692</v>
      </c>
      <c r="F85" s="53"/>
      <c r="G85" s="53"/>
      <c r="H85" s="53">
        <f>SUM(H86)</f>
        <v>2591692</v>
      </c>
      <c r="J85" s="111"/>
      <c r="K85" s="29">
        <v>75803</v>
      </c>
      <c r="L85" s="29"/>
      <c r="M85" s="32" t="s">
        <v>41</v>
      </c>
      <c r="N85" s="71"/>
      <c r="O85" s="1">
        <f>SUM(O86)</f>
        <v>0</v>
      </c>
      <c r="P85" s="1">
        <f>SUM(P86)</f>
        <v>0</v>
      </c>
      <c r="Q85" s="138">
        <f>SUM(Q86)</f>
        <v>0</v>
      </c>
      <c r="T85" s="111"/>
      <c r="U85" s="33">
        <v>75802</v>
      </c>
      <c r="V85" s="33"/>
      <c r="W85" s="204" t="s">
        <v>110</v>
      </c>
      <c r="X85" s="72">
        <f>SUM(X86)</f>
        <v>550000</v>
      </c>
      <c r="Y85" s="72"/>
      <c r="Z85" s="45"/>
      <c r="AA85" s="121">
        <f>SUM(AA86)</f>
        <v>550000</v>
      </c>
      <c r="AD85" s="111"/>
      <c r="AE85" s="29">
        <v>75802</v>
      </c>
      <c r="AF85" s="29"/>
      <c r="AG85" s="32" t="s">
        <v>110</v>
      </c>
      <c r="AH85" s="124">
        <f t="shared" si="1"/>
        <v>550000</v>
      </c>
      <c r="AI85" s="1"/>
      <c r="AJ85" s="1">
        <f>SUM(AJ86)</f>
        <v>0</v>
      </c>
      <c r="AK85" s="138">
        <f>SUM(AK86)</f>
        <v>550000</v>
      </c>
      <c r="AN85" s="111"/>
      <c r="AO85" s="29">
        <v>75802</v>
      </c>
      <c r="AP85" s="29"/>
      <c r="AQ85" s="32" t="s">
        <v>110</v>
      </c>
      <c r="AR85" s="124">
        <f t="shared" si="2"/>
        <v>550000</v>
      </c>
      <c r="AS85" s="1"/>
      <c r="AT85" s="1">
        <f>SUM(AT86)</f>
        <v>0</v>
      </c>
      <c r="AU85" s="138">
        <f>SUM(AU86)</f>
        <v>550000</v>
      </c>
      <c r="AX85" s="111"/>
      <c r="AY85" s="29">
        <v>75803</v>
      </c>
      <c r="AZ85" s="29"/>
      <c r="BA85" s="32" t="s">
        <v>41</v>
      </c>
      <c r="BB85" s="71">
        <f>SUM(AU85)</f>
        <v>550000</v>
      </c>
      <c r="BC85" s="1">
        <f>SUM(BC86)</f>
        <v>0</v>
      </c>
      <c r="BD85" s="1">
        <f>SUM(BD86)</f>
        <v>0</v>
      </c>
      <c r="BE85" s="138">
        <f>SUM(BE86)</f>
        <v>550000</v>
      </c>
      <c r="BH85" s="111"/>
      <c r="BI85" s="29">
        <v>75803</v>
      </c>
      <c r="BJ85" s="29"/>
      <c r="BK85" s="32" t="s">
        <v>41</v>
      </c>
      <c r="BL85" s="71">
        <f>SUM(BE85)</f>
        <v>550000</v>
      </c>
      <c r="BM85" s="1">
        <f>SUM(BM86)</f>
        <v>0</v>
      </c>
      <c r="BN85" s="1">
        <f>SUM(BN86)</f>
        <v>0</v>
      </c>
      <c r="BO85" s="138">
        <f>SUM(BO86)</f>
        <v>550000</v>
      </c>
      <c r="BR85" s="111"/>
      <c r="BS85" s="29">
        <v>75803</v>
      </c>
      <c r="BT85" s="29"/>
      <c r="BU85" s="32" t="s">
        <v>41</v>
      </c>
      <c r="BV85" s="71">
        <f>SUM(BO85)</f>
        <v>550000</v>
      </c>
      <c r="BW85" s="1">
        <f>SUM(BW86)</f>
        <v>0</v>
      </c>
      <c r="BX85" s="1">
        <f>SUM(BX86)</f>
        <v>0</v>
      </c>
      <c r="BY85" s="138">
        <f>SUM(BY86)</f>
        <v>550000</v>
      </c>
      <c r="CB85" s="111"/>
      <c r="CC85" s="29">
        <v>75803</v>
      </c>
      <c r="CD85" s="29"/>
      <c r="CE85" s="32" t="s">
        <v>41</v>
      </c>
      <c r="CF85" s="71">
        <f>SUM(BY85)</f>
        <v>550000</v>
      </c>
      <c r="CG85" s="1">
        <f>SUM(CG86)</f>
        <v>0</v>
      </c>
      <c r="CH85" s="1">
        <f>SUM(CH86)</f>
        <v>0</v>
      </c>
      <c r="CI85" s="138">
        <f>SUM(CI86)</f>
        <v>550000</v>
      </c>
    </row>
    <row r="86" spans="1:87" ht="33.75" customHeight="1">
      <c r="A86" s="13"/>
      <c r="B86" s="15"/>
      <c r="C86" s="51">
        <v>2920</v>
      </c>
      <c r="D86" s="52" t="s">
        <v>85</v>
      </c>
      <c r="E86" s="53">
        <v>2591692</v>
      </c>
      <c r="F86" s="53"/>
      <c r="G86" s="53"/>
      <c r="H86" s="53">
        <f>SUM(E86,F86)-G86</f>
        <v>2591692</v>
      </c>
      <c r="J86" s="111"/>
      <c r="K86" s="15"/>
      <c r="L86" s="15">
        <v>2920</v>
      </c>
      <c r="M86" s="16" t="s">
        <v>85</v>
      </c>
      <c r="N86" s="86"/>
      <c r="O86" s="17"/>
      <c r="P86" s="17"/>
      <c r="Q86" s="116">
        <f>SUM(N86,O86)-P86</f>
        <v>0</v>
      </c>
      <c r="T86" s="111"/>
      <c r="U86" s="15"/>
      <c r="V86" s="15">
        <v>2780</v>
      </c>
      <c r="W86" s="197" t="s">
        <v>146</v>
      </c>
      <c r="X86" s="86">
        <v>550000</v>
      </c>
      <c r="Y86" s="17"/>
      <c r="Z86" s="17"/>
      <c r="AA86" s="116">
        <f>SUM(X86,Y86)-Z86</f>
        <v>550000</v>
      </c>
      <c r="AD86" s="111"/>
      <c r="AE86" s="15"/>
      <c r="AF86" s="15">
        <v>2760</v>
      </c>
      <c r="AG86" s="16" t="s">
        <v>111</v>
      </c>
      <c r="AH86" s="124">
        <f t="shared" si="1"/>
        <v>550000</v>
      </c>
      <c r="AI86" s="17"/>
      <c r="AJ86" s="17"/>
      <c r="AK86" s="116">
        <f>SUM(AH86,AI86)-AJ86</f>
        <v>550000</v>
      </c>
      <c r="AN86" s="111"/>
      <c r="AO86" s="15"/>
      <c r="AP86" s="15">
        <v>2760</v>
      </c>
      <c r="AQ86" s="16" t="s">
        <v>111</v>
      </c>
      <c r="AR86" s="124">
        <f t="shared" si="2"/>
        <v>550000</v>
      </c>
      <c r="AS86" s="17"/>
      <c r="AT86" s="17"/>
      <c r="AU86" s="116">
        <f>SUM(AR86,AS86)-AT86</f>
        <v>550000</v>
      </c>
      <c r="AX86" s="111"/>
      <c r="AY86" s="15"/>
      <c r="AZ86" s="15">
        <v>2920</v>
      </c>
      <c r="BA86" s="16" t="s">
        <v>85</v>
      </c>
      <c r="BB86" s="86">
        <f>SUM(AU86)</f>
        <v>550000</v>
      </c>
      <c r="BC86" s="17"/>
      <c r="BD86" s="17"/>
      <c r="BE86" s="116">
        <f>SUM(BB86,BC86)-BD86</f>
        <v>550000</v>
      </c>
      <c r="BH86" s="111"/>
      <c r="BI86" s="15"/>
      <c r="BJ86" s="15">
        <v>2920</v>
      </c>
      <c r="BK86" s="16" t="s">
        <v>85</v>
      </c>
      <c r="BL86" s="86">
        <f>SUM(BE86)</f>
        <v>550000</v>
      </c>
      <c r="BM86" s="17"/>
      <c r="BN86" s="17"/>
      <c r="BO86" s="116">
        <f>SUM(BL86,BM86)-BN86</f>
        <v>550000</v>
      </c>
      <c r="BR86" s="111"/>
      <c r="BS86" s="15"/>
      <c r="BT86" s="15">
        <v>2920</v>
      </c>
      <c r="BU86" s="16" t="s">
        <v>85</v>
      </c>
      <c r="BV86" s="86">
        <f>SUM(BO86)</f>
        <v>550000</v>
      </c>
      <c r="BW86" s="17"/>
      <c r="BX86" s="17"/>
      <c r="BY86" s="116">
        <f>SUM(BV86,BW86)-BX86</f>
        <v>550000</v>
      </c>
      <c r="CB86" s="111"/>
      <c r="CC86" s="15"/>
      <c r="CD86" s="15">
        <v>2920</v>
      </c>
      <c r="CE86" s="16" t="s">
        <v>85</v>
      </c>
      <c r="CF86" s="86">
        <f>SUM(BY86)</f>
        <v>550000</v>
      </c>
      <c r="CG86" s="17"/>
      <c r="CH86" s="17"/>
      <c r="CI86" s="116">
        <f>SUM(CF86,CG86)-CH86</f>
        <v>550000</v>
      </c>
    </row>
    <row r="87" spans="1:87" ht="27.75" customHeight="1">
      <c r="A87" s="13"/>
      <c r="B87" s="15">
        <v>75803</v>
      </c>
      <c r="C87" s="51"/>
      <c r="D87" s="52" t="s">
        <v>41</v>
      </c>
      <c r="E87" s="53">
        <f>E88</f>
        <v>2591692</v>
      </c>
      <c r="F87" s="53"/>
      <c r="G87" s="53"/>
      <c r="H87" s="53">
        <f>SUM(H88)</f>
        <v>2591692</v>
      </c>
      <c r="J87" s="111"/>
      <c r="K87" s="29">
        <v>75803</v>
      </c>
      <c r="L87" s="29"/>
      <c r="M87" s="32" t="s">
        <v>41</v>
      </c>
      <c r="N87" s="71">
        <f t="shared" si="0"/>
        <v>2591692</v>
      </c>
      <c r="O87" s="1">
        <f>SUM(O88)</f>
        <v>0</v>
      </c>
      <c r="P87" s="1">
        <f>SUM(P88)</f>
        <v>0</v>
      </c>
      <c r="Q87" s="138">
        <f>SUM(Q88)</f>
        <v>2591692</v>
      </c>
      <c r="T87" s="111"/>
      <c r="U87" s="29">
        <v>75803</v>
      </c>
      <c r="V87" s="29"/>
      <c r="W87" s="198" t="s">
        <v>41</v>
      </c>
      <c r="X87" s="71">
        <f>SUM(X88)</f>
        <v>2734743</v>
      </c>
      <c r="Y87" s="1"/>
      <c r="Z87" s="1"/>
      <c r="AA87" s="138">
        <f>SUM(AA88)</f>
        <v>2734743</v>
      </c>
      <c r="AD87" s="111"/>
      <c r="AE87" s="29">
        <v>75803</v>
      </c>
      <c r="AF87" s="29"/>
      <c r="AG87" s="32" t="s">
        <v>41</v>
      </c>
      <c r="AH87" s="71">
        <f t="shared" si="1"/>
        <v>2734743</v>
      </c>
      <c r="AI87" s="1">
        <f>SUM(AI88)</f>
        <v>0</v>
      </c>
      <c r="AJ87" s="1">
        <f>SUM(AJ88)</f>
        <v>0</v>
      </c>
      <c r="AK87" s="138">
        <f>SUM(AK88)</f>
        <v>2734743</v>
      </c>
      <c r="AN87" s="111"/>
      <c r="AO87" s="29">
        <v>75803</v>
      </c>
      <c r="AP87" s="29"/>
      <c r="AQ87" s="32" t="s">
        <v>41</v>
      </c>
      <c r="AR87" s="71">
        <f t="shared" si="2"/>
        <v>2734743</v>
      </c>
      <c r="AS87" s="1">
        <f>SUM(AS88)</f>
        <v>0</v>
      </c>
      <c r="AT87" s="1">
        <f>SUM(AT88)</f>
        <v>0</v>
      </c>
      <c r="AU87" s="138">
        <f>SUM(AU88)</f>
        <v>2734743</v>
      </c>
      <c r="AX87" s="111"/>
      <c r="AY87" s="29">
        <v>75803</v>
      </c>
      <c r="AZ87" s="29"/>
      <c r="BA87" s="32" t="s">
        <v>41</v>
      </c>
      <c r="BB87" s="71">
        <f t="shared" si="3"/>
        <v>2734743</v>
      </c>
      <c r="BC87" s="1">
        <f>SUM(BC88)</f>
        <v>0</v>
      </c>
      <c r="BD87" s="1">
        <f>SUM(BD88)</f>
        <v>0</v>
      </c>
      <c r="BE87" s="138">
        <f>SUM(BE88)</f>
        <v>2734743</v>
      </c>
      <c r="BH87" s="111"/>
      <c r="BI87" s="29">
        <v>75803</v>
      </c>
      <c r="BJ87" s="29"/>
      <c r="BK87" s="32" t="s">
        <v>41</v>
      </c>
      <c r="BL87" s="71">
        <f t="shared" si="4"/>
        <v>2734743</v>
      </c>
      <c r="BM87" s="1">
        <f>SUM(BM88)</f>
        <v>0</v>
      </c>
      <c r="BN87" s="1">
        <f>SUM(BN88)</f>
        <v>0</v>
      </c>
      <c r="BO87" s="138">
        <f>SUM(BO88)</f>
        <v>2734743</v>
      </c>
      <c r="BR87" s="111"/>
      <c r="BS87" s="29">
        <v>75803</v>
      </c>
      <c r="BT87" s="29"/>
      <c r="BU87" s="32" t="s">
        <v>41</v>
      </c>
      <c r="BV87" s="71">
        <f t="shared" si="5"/>
        <v>2734743</v>
      </c>
      <c r="BW87" s="1">
        <f>SUM(BW88)</f>
        <v>0</v>
      </c>
      <c r="BX87" s="1">
        <f>SUM(BX88)</f>
        <v>0</v>
      </c>
      <c r="BY87" s="138">
        <f>SUM(BY88)</f>
        <v>2734743</v>
      </c>
      <c r="CB87" s="111"/>
      <c r="CC87" s="29">
        <v>75803</v>
      </c>
      <c r="CD87" s="29"/>
      <c r="CE87" s="32" t="s">
        <v>41</v>
      </c>
      <c r="CF87" s="71">
        <f t="shared" si="6"/>
        <v>2734743</v>
      </c>
      <c r="CG87" s="1">
        <f>SUM(CG88)</f>
        <v>0</v>
      </c>
      <c r="CH87" s="1">
        <f>SUM(CH88)</f>
        <v>0</v>
      </c>
      <c r="CI87" s="138">
        <f>SUM(CI88)</f>
        <v>2734743</v>
      </c>
    </row>
    <row r="88" spans="1:87" ht="33.75" customHeight="1">
      <c r="A88" s="13"/>
      <c r="B88" s="15"/>
      <c r="C88" s="51">
        <v>2920</v>
      </c>
      <c r="D88" s="52" t="s">
        <v>85</v>
      </c>
      <c r="E88" s="53">
        <v>2591692</v>
      </c>
      <c r="F88" s="53"/>
      <c r="G88" s="53"/>
      <c r="H88" s="53">
        <f>SUM(E88,F88)-G88</f>
        <v>2591692</v>
      </c>
      <c r="J88" s="111"/>
      <c r="K88" s="15"/>
      <c r="L88" s="15">
        <v>2920</v>
      </c>
      <c r="M88" s="16" t="s">
        <v>85</v>
      </c>
      <c r="N88" s="86">
        <f t="shared" si="0"/>
        <v>2591692</v>
      </c>
      <c r="O88" s="17"/>
      <c r="P88" s="17"/>
      <c r="Q88" s="116">
        <f>SUM(N88,O88)-P88</f>
        <v>2591692</v>
      </c>
      <c r="T88" s="111"/>
      <c r="U88" s="15"/>
      <c r="V88" s="15">
        <v>2920</v>
      </c>
      <c r="W88" s="197" t="s">
        <v>85</v>
      </c>
      <c r="X88" s="86">
        <v>2734743</v>
      </c>
      <c r="Y88" s="17"/>
      <c r="Z88" s="17"/>
      <c r="AA88" s="116">
        <f>SUM(X88,Y88)-Z88</f>
        <v>2734743</v>
      </c>
      <c r="AD88" s="111"/>
      <c r="AE88" s="15"/>
      <c r="AF88" s="15">
        <v>2920</v>
      </c>
      <c r="AG88" s="16" t="s">
        <v>85</v>
      </c>
      <c r="AH88" s="86">
        <f t="shared" si="1"/>
        <v>2734743</v>
      </c>
      <c r="AI88" s="17"/>
      <c r="AJ88" s="17"/>
      <c r="AK88" s="116">
        <f>SUM(AH88,AI88)-AJ88</f>
        <v>2734743</v>
      </c>
      <c r="AN88" s="111"/>
      <c r="AO88" s="15"/>
      <c r="AP88" s="15">
        <v>2920</v>
      </c>
      <c r="AQ88" s="16" t="s">
        <v>85</v>
      </c>
      <c r="AR88" s="86">
        <f t="shared" si="2"/>
        <v>2734743</v>
      </c>
      <c r="AS88" s="17"/>
      <c r="AT88" s="17"/>
      <c r="AU88" s="116">
        <f>SUM(AR88,AS88)-AT88</f>
        <v>2734743</v>
      </c>
      <c r="AX88" s="111"/>
      <c r="AY88" s="15"/>
      <c r="AZ88" s="15">
        <v>2920</v>
      </c>
      <c r="BA88" s="16" t="s">
        <v>85</v>
      </c>
      <c r="BB88" s="86">
        <f t="shared" si="3"/>
        <v>2734743</v>
      </c>
      <c r="BC88" s="17"/>
      <c r="BD88" s="17"/>
      <c r="BE88" s="116">
        <f>SUM(BB88,BC88)-BD88</f>
        <v>2734743</v>
      </c>
      <c r="BH88" s="111"/>
      <c r="BI88" s="15"/>
      <c r="BJ88" s="15">
        <v>2920</v>
      </c>
      <c r="BK88" s="16" t="s">
        <v>85</v>
      </c>
      <c r="BL88" s="86">
        <f t="shared" si="4"/>
        <v>2734743</v>
      </c>
      <c r="BM88" s="17"/>
      <c r="BN88" s="17"/>
      <c r="BO88" s="116">
        <f>SUM(BL88,BM88)-BN88</f>
        <v>2734743</v>
      </c>
      <c r="BR88" s="111"/>
      <c r="BS88" s="15"/>
      <c r="BT88" s="15">
        <v>2920</v>
      </c>
      <c r="BU88" s="16" t="s">
        <v>85</v>
      </c>
      <c r="BV88" s="86">
        <f t="shared" si="5"/>
        <v>2734743</v>
      </c>
      <c r="BW88" s="17"/>
      <c r="BX88" s="17"/>
      <c r="BY88" s="116">
        <f>SUM(BV88,BW88)-BX88</f>
        <v>2734743</v>
      </c>
      <c r="CB88" s="111"/>
      <c r="CC88" s="15"/>
      <c r="CD88" s="15">
        <v>2920</v>
      </c>
      <c r="CE88" s="16" t="s">
        <v>85</v>
      </c>
      <c r="CF88" s="86">
        <f t="shared" si="6"/>
        <v>2734743</v>
      </c>
      <c r="CG88" s="17"/>
      <c r="CH88" s="17"/>
      <c r="CI88" s="116">
        <f>SUM(CF88,CG88)-CH88</f>
        <v>2734743</v>
      </c>
    </row>
    <row r="89" spans="1:87" s="39" customFormat="1" ht="27" customHeight="1">
      <c r="A89" s="37"/>
      <c r="B89" s="38">
        <v>75832</v>
      </c>
      <c r="C89" s="63"/>
      <c r="D89" s="64" t="s">
        <v>86</v>
      </c>
      <c r="E89" s="65">
        <f>E90</f>
        <v>1955739</v>
      </c>
      <c r="F89" s="65"/>
      <c r="G89" s="65"/>
      <c r="H89" s="65">
        <f>SUM(H90)</f>
        <v>1955739</v>
      </c>
      <c r="J89" s="119"/>
      <c r="K89" s="130">
        <v>75832</v>
      </c>
      <c r="L89" s="130"/>
      <c r="M89" s="131" t="s">
        <v>86</v>
      </c>
      <c r="N89" s="71">
        <f t="shared" si="0"/>
        <v>1955739</v>
      </c>
      <c r="O89" s="132">
        <f>SUM(O90)</f>
        <v>0</v>
      </c>
      <c r="P89" s="132">
        <f>SUM(P90)</f>
        <v>0</v>
      </c>
      <c r="Q89" s="139">
        <f>SUM(Q90)</f>
        <v>1955739</v>
      </c>
      <c r="R89" s="176"/>
      <c r="T89" s="119"/>
      <c r="U89" s="130">
        <v>75832</v>
      </c>
      <c r="V89" s="130"/>
      <c r="W89" s="198" t="s">
        <v>86</v>
      </c>
      <c r="X89" s="71">
        <f>SUM(X90)</f>
        <v>1538448</v>
      </c>
      <c r="Y89" s="71"/>
      <c r="Z89" s="71"/>
      <c r="AA89" s="139">
        <f>SUM(AA90)</f>
        <v>1538448</v>
      </c>
      <c r="AD89" s="119"/>
      <c r="AE89" s="130">
        <v>75832</v>
      </c>
      <c r="AF89" s="130"/>
      <c r="AG89" s="131" t="s">
        <v>86</v>
      </c>
      <c r="AH89" s="71">
        <f t="shared" si="1"/>
        <v>1538448</v>
      </c>
      <c r="AI89" s="132">
        <f>SUM(AI90)</f>
        <v>0</v>
      </c>
      <c r="AJ89" s="132">
        <f>SUM(AJ90)</f>
        <v>0</v>
      </c>
      <c r="AK89" s="139">
        <f>SUM(AK90)</f>
        <v>1538448</v>
      </c>
      <c r="AN89" s="119"/>
      <c r="AO89" s="130">
        <v>75832</v>
      </c>
      <c r="AP89" s="130"/>
      <c r="AQ89" s="131" t="s">
        <v>86</v>
      </c>
      <c r="AR89" s="71">
        <f t="shared" si="2"/>
        <v>1538448</v>
      </c>
      <c r="AS89" s="132">
        <f>SUM(AS90)</f>
        <v>0</v>
      </c>
      <c r="AT89" s="132">
        <f>SUM(AT90)</f>
        <v>0</v>
      </c>
      <c r="AU89" s="139">
        <f>SUM(AU90)</f>
        <v>1538448</v>
      </c>
      <c r="AX89" s="119"/>
      <c r="AY89" s="130">
        <v>75832</v>
      </c>
      <c r="AZ89" s="130"/>
      <c r="BA89" s="131" t="s">
        <v>86</v>
      </c>
      <c r="BB89" s="71">
        <f t="shared" si="3"/>
        <v>1538448</v>
      </c>
      <c r="BC89" s="132">
        <f>SUM(BC90)</f>
        <v>0</v>
      </c>
      <c r="BD89" s="132">
        <f>SUM(BD90)</f>
        <v>0</v>
      </c>
      <c r="BE89" s="139">
        <f>SUM(BE90)</f>
        <v>1538448</v>
      </c>
      <c r="BH89" s="119"/>
      <c r="BI89" s="130">
        <v>75832</v>
      </c>
      <c r="BJ89" s="130"/>
      <c r="BK89" s="131" t="s">
        <v>86</v>
      </c>
      <c r="BL89" s="71">
        <f t="shared" si="4"/>
        <v>1538448</v>
      </c>
      <c r="BM89" s="132">
        <f>SUM(BM90)</f>
        <v>0</v>
      </c>
      <c r="BN89" s="132">
        <f>SUM(BN90)</f>
        <v>0</v>
      </c>
      <c r="BO89" s="139">
        <f>SUM(BO90)</f>
        <v>1538448</v>
      </c>
      <c r="BR89" s="119"/>
      <c r="BS89" s="130">
        <v>75832</v>
      </c>
      <c r="BT89" s="130"/>
      <c r="BU89" s="131" t="s">
        <v>86</v>
      </c>
      <c r="BV89" s="71">
        <f t="shared" si="5"/>
        <v>1538448</v>
      </c>
      <c r="BW89" s="132">
        <f>SUM(BW90)</f>
        <v>0</v>
      </c>
      <c r="BX89" s="132">
        <f>SUM(BX90)</f>
        <v>0</v>
      </c>
      <c r="BY89" s="139">
        <f>SUM(BY90)</f>
        <v>1538448</v>
      </c>
      <c r="CB89" s="119"/>
      <c r="CC89" s="130">
        <v>75832</v>
      </c>
      <c r="CD89" s="130"/>
      <c r="CE89" s="131" t="s">
        <v>86</v>
      </c>
      <c r="CF89" s="71">
        <f t="shared" si="6"/>
        <v>1538448</v>
      </c>
      <c r="CG89" s="132">
        <f>SUM(CG90)</f>
        <v>0</v>
      </c>
      <c r="CH89" s="132">
        <f>SUM(CH90)</f>
        <v>0</v>
      </c>
      <c r="CI89" s="139">
        <f>SUM(CI90)</f>
        <v>1538448</v>
      </c>
    </row>
    <row r="90" spans="1:87" ht="27.75" customHeight="1">
      <c r="A90" s="13"/>
      <c r="B90" s="15"/>
      <c r="C90" s="51">
        <v>2920</v>
      </c>
      <c r="D90" s="52" t="s">
        <v>85</v>
      </c>
      <c r="E90" s="53">
        <v>1955739</v>
      </c>
      <c r="F90" s="53"/>
      <c r="G90" s="53"/>
      <c r="H90" s="53">
        <f>SUM(E90,F90)-G90</f>
        <v>1955739</v>
      </c>
      <c r="J90" s="111"/>
      <c r="K90" s="15"/>
      <c r="L90" s="15">
        <v>2920</v>
      </c>
      <c r="M90" s="16" t="s">
        <v>85</v>
      </c>
      <c r="N90" s="86">
        <f t="shared" si="0"/>
        <v>1955739</v>
      </c>
      <c r="O90" s="17"/>
      <c r="P90" s="17"/>
      <c r="Q90" s="116">
        <f>SUM(N90,O90)-P90</f>
        <v>1955739</v>
      </c>
      <c r="T90" s="111"/>
      <c r="U90" s="15"/>
      <c r="V90" s="15">
        <v>2920</v>
      </c>
      <c r="W90" s="197" t="s">
        <v>85</v>
      </c>
      <c r="X90" s="86">
        <v>1538448</v>
      </c>
      <c r="Y90" s="17"/>
      <c r="Z90" s="17"/>
      <c r="AA90" s="116">
        <f>SUM(X90,Y90)-Z90</f>
        <v>1538448</v>
      </c>
      <c r="AD90" s="111"/>
      <c r="AE90" s="15"/>
      <c r="AF90" s="15">
        <v>2920</v>
      </c>
      <c r="AG90" s="16" t="s">
        <v>85</v>
      </c>
      <c r="AH90" s="86">
        <f t="shared" si="1"/>
        <v>1538448</v>
      </c>
      <c r="AI90" s="17"/>
      <c r="AJ90" s="17"/>
      <c r="AK90" s="116">
        <f>SUM(AH90,AI90)-AJ90</f>
        <v>1538448</v>
      </c>
      <c r="AN90" s="111"/>
      <c r="AO90" s="15"/>
      <c r="AP90" s="15">
        <v>2920</v>
      </c>
      <c r="AQ90" s="16" t="s">
        <v>85</v>
      </c>
      <c r="AR90" s="86">
        <f t="shared" si="2"/>
        <v>1538448</v>
      </c>
      <c r="AS90" s="17"/>
      <c r="AT90" s="17"/>
      <c r="AU90" s="116">
        <f>SUM(AR90,AS90)-AT90</f>
        <v>1538448</v>
      </c>
      <c r="AX90" s="111"/>
      <c r="AY90" s="15"/>
      <c r="AZ90" s="15">
        <v>2920</v>
      </c>
      <c r="BA90" s="16" t="s">
        <v>85</v>
      </c>
      <c r="BB90" s="86">
        <f t="shared" si="3"/>
        <v>1538448</v>
      </c>
      <c r="BC90" s="17"/>
      <c r="BD90" s="17"/>
      <c r="BE90" s="116">
        <f>SUM(BB90,BC90)-BD90</f>
        <v>1538448</v>
      </c>
      <c r="BH90" s="111"/>
      <c r="BI90" s="15"/>
      <c r="BJ90" s="15">
        <v>2920</v>
      </c>
      <c r="BK90" s="16" t="s">
        <v>85</v>
      </c>
      <c r="BL90" s="86">
        <f t="shared" si="4"/>
        <v>1538448</v>
      </c>
      <c r="BM90" s="17"/>
      <c r="BN90" s="17"/>
      <c r="BO90" s="116">
        <f>SUM(BL90,BM90)-BN90</f>
        <v>1538448</v>
      </c>
      <c r="BR90" s="111"/>
      <c r="BS90" s="15"/>
      <c r="BT90" s="15">
        <v>2920</v>
      </c>
      <c r="BU90" s="16" t="s">
        <v>85</v>
      </c>
      <c r="BV90" s="86">
        <f t="shared" si="5"/>
        <v>1538448</v>
      </c>
      <c r="BW90" s="17"/>
      <c r="BX90" s="17"/>
      <c r="BY90" s="116">
        <f>SUM(BV90,BW90)-BX90</f>
        <v>1538448</v>
      </c>
      <c r="CB90" s="111"/>
      <c r="CC90" s="15"/>
      <c r="CD90" s="15">
        <v>2920</v>
      </c>
      <c r="CE90" s="16" t="s">
        <v>85</v>
      </c>
      <c r="CF90" s="86">
        <f t="shared" si="6"/>
        <v>1538448</v>
      </c>
      <c r="CG90" s="17"/>
      <c r="CH90" s="17"/>
      <c r="CI90" s="116">
        <f>SUM(CF90,CG90)-CH90</f>
        <v>1538448</v>
      </c>
    </row>
    <row r="91" spans="1:87" ht="18.75" customHeight="1">
      <c r="A91" s="13"/>
      <c r="B91" s="15">
        <v>75814</v>
      </c>
      <c r="C91" s="51"/>
      <c r="D91" s="52" t="s">
        <v>42</v>
      </c>
      <c r="E91" s="53">
        <f>E92</f>
        <v>7159</v>
      </c>
      <c r="F91" s="53"/>
      <c r="G91" s="53"/>
      <c r="H91" s="53">
        <f>SUM(H92)</f>
        <v>7159</v>
      </c>
      <c r="J91" s="111"/>
      <c r="K91" s="29">
        <v>75814</v>
      </c>
      <c r="L91" s="29"/>
      <c r="M91" s="32" t="s">
        <v>42</v>
      </c>
      <c r="N91" s="71">
        <f t="shared" si="0"/>
        <v>7159</v>
      </c>
      <c r="O91" s="1">
        <f>SUM(O92)</f>
        <v>1000</v>
      </c>
      <c r="P91" s="1">
        <f>SUM(P92)</f>
        <v>0</v>
      </c>
      <c r="Q91" s="138">
        <f>SUM(Q92)</f>
        <v>8159</v>
      </c>
      <c r="T91" s="111"/>
      <c r="U91" s="29">
        <v>75814</v>
      </c>
      <c r="V91" s="29"/>
      <c r="W91" s="198" t="s">
        <v>42</v>
      </c>
      <c r="X91" s="71">
        <f>SUM(X92)</f>
        <v>88357</v>
      </c>
      <c r="Y91" s="71">
        <f>SUM(Y92)</f>
        <v>300</v>
      </c>
      <c r="Z91" s="1"/>
      <c r="AA91" s="138">
        <f>SUM(AA92)</f>
        <v>88657</v>
      </c>
      <c r="AD91" s="111"/>
      <c r="AE91" s="29">
        <v>75814</v>
      </c>
      <c r="AF91" s="29"/>
      <c r="AG91" s="32" t="s">
        <v>42</v>
      </c>
      <c r="AH91" s="71">
        <f t="shared" si="1"/>
        <v>88657</v>
      </c>
      <c r="AI91" s="1">
        <f>SUM(AI92)</f>
        <v>0</v>
      </c>
      <c r="AJ91" s="1">
        <f>SUM(AJ92)</f>
        <v>0</v>
      </c>
      <c r="AK91" s="138">
        <f>SUM(AK92)</f>
        <v>88657</v>
      </c>
      <c r="AN91" s="111"/>
      <c r="AO91" s="29">
        <v>75814</v>
      </c>
      <c r="AP91" s="29"/>
      <c r="AQ91" s="32" t="s">
        <v>42</v>
      </c>
      <c r="AR91" s="71">
        <f t="shared" si="2"/>
        <v>88657</v>
      </c>
      <c r="AS91" s="1">
        <f>SUM(AS92)</f>
        <v>0</v>
      </c>
      <c r="AT91" s="1">
        <f>SUM(AT92)</f>
        <v>0</v>
      </c>
      <c r="AU91" s="138">
        <f>SUM(AU92)</f>
        <v>88657</v>
      </c>
      <c r="AX91" s="111"/>
      <c r="AY91" s="29">
        <v>75814</v>
      </c>
      <c r="AZ91" s="29"/>
      <c r="BA91" s="32" t="s">
        <v>42</v>
      </c>
      <c r="BB91" s="71">
        <f t="shared" si="3"/>
        <v>88657</v>
      </c>
      <c r="BC91" s="1">
        <f>SUM(BC92)</f>
        <v>0</v>
      </c>
      <c r="BD91" s="1">
        <f>SUM(BD92)</f>
        <v>0</v>
      </c>
      <c r="BE91" s="138">
        <f>SUM(BE92)</f>
        <v>88657</v>
      </c>
      <c r="BH91" s="111"/>
      <c r="BI91" s="29">
        <v>75814</v>
      </c>
      <c r="BJ91" s="29"/>
      <c r="BK91" s="32" t="s">
        <v>42</v>
      </c>
      <c r="BL91" s="71">
        <f t="shared" si="4"/>
        <v>88657</v>
      </c>
      <c r="BM91" s="1">
        <f>SUM(BM92)</f>
        <v>0</v>
      </c>
      <c r="BN91" s="1">
        <f>SUM(BN92)</f>
        <v>0</v>
      </c>
      <c r="BO91" s="138">
        <f>SUM(BO92)</f>
        <v>88657</v>
      </c>
      <c r="BR91" s="111"/>
      <c r="BS91" s="29">
        <v>75814</v>
      </c>
      <c r="BT91" s="29"/>
      <c r="BU91" s="32" t="s">
        <v>42</v>
      </c>
      <c r="BV91" s="71">
        <f t="shared" si="5"/>
        <v>88657</v>
      </c>
      <c r="BW91" s="1">
        <f>SUM(BW92)</f>
        <v>0</v>
      </c>
      <c r="BX91" s="1">
        <f>SUM(BX92)</f>
        <v>0</v>
      </c>
      <c r="BY91" s="138">
        <f>SUM(BY92)</f>
        <v>88657</v>
      </c>
      <c r="CB91" s="111"/>
      <c r="CC91" s="29">
        <v>75814</v>
      </c>
      <c r="CD91" s="29"/>
      <c r="CE91" s="32" t="s">
        <v>42</v>
      </c>
      <c r="CF91" s="71">
        <f t="shared" si="6"/>
        <v>88657</v>
      </c>
      <c r="CG91" s="1">
        <f>SUM(CG92)</f>
        <v>0</v>
      </c>
      <c r="CH91" s="1">
        <f>SUM(CH92)</f>
        <v>0</v>
      </c>
      <c r="CI91" s="138">
        <f>SUM(CI92)</f>
        <v>88657</v>
      </c>
    </row>
    <row r="92" spans="1:87" ht="25.5" customHeight="1" thickBot="1">
      <c r="A92" s="13"/>
      <c r="B92" s="15"/>
      <c r="C92" s="57" t="s">
        <v>80</v>
      </c>
      <c r="D92" s="55" t="s">
        <v>29</v>
      </c>
      <c r="E92" s="56">
        <v>7159</v>
      </c>
      <c r="F92" s="56"/>
      <c r="G92" s="56"/>
      <c r="H92" s="56">
        <f>SUM(E92,F92)-G92</f>
        <v>7159</v>
      </c>
      <c r="J92" s="111"/>
      <c r="K92" s="15"/>
      <c r="L92" s="14" t="s">
        <v>80</v>
      </c>
      <c r="M92" s="16" t="s">
        <v>29</v>
      </c>
      <c r="N92" s="86">
        <f t="shared" si="0"/>
        <v>7159</v>
      </c>
      <c r="O92" s="17">
        <v>1000</v>
      </c>
      <c r="P92" s="17"/>
      <c r="Q92" s="116">
        <f>SUM(N92,O92)-P92</f>
        <v>8159</v>
      </c>
      <c r="T92" s="111"/>
      <c r="U92" s="15"/>
      <c r="V92" s="14" t="s">
        <v>80</v>
      </c>
      <c r="W92" s="197" t="s">
        <v>29</v>
      </c>
      <c r="X92" s="86">
        <v>88357</v>
      </c>
      <c r="Y92" s="17">
        <f>300</f>
        <v>300</v>
      </c>
      <c r="Z92" s="17"/>
      <c r="AA92" s="116">
        <f>SUM(X92,Y92)-Z92</f>
        <v>88657</v>
      </c>
      <c r="AD92" s="111"/>
      <c r="AE92" s="15"/>
      <c r="AF92" s="14" t="s">
        <v>80</v>
      </c>
      <c r="AG92" s="16" t="s">
        <v>29</v>
      </c>
      <c r="AH92" s="86">
        <f t="shared" si="1"/>
        <v>88657</v>
      </c>
      <c r="AI92" s="17"/>
      <c r="AJ92" s="17"/>
      <c r="AK92" s="116">
        <f>SUM(AH92,AI92)-AJ92</f>
        <v>88657</v>
      </c>
      <c r="AN92" s="111"/>
      <c r="AO92" s="15"/>
      <c r="AP92" s="14" t="s">
        <v>80</v>
      </c>
      <c r="AQ92" s="16" t="s">
        <v>29</v>
      </c>
      <c r="AR92" s="86">
        <f t="shared" si="2"/>
        <v>88657</v>
      </c>
      <c r="AS92" s="17"/>
      <c r="AT92" s="17"/>
      <c r="AU92" s="116">
        <f>SUM(AR92,AS92)-AT92</f>
        <v>88657</v>
      </c>
      <c r="AX92" s="111"/>
      <c r="AY92" s="15"/>
      <c r="AZ92" s="14" t="s">
        <v>80</v>
      </c>
      <c r="BA92" s="16" t="s">
        <v>29</v>
      </c>
      <c r="BB92" s="86">
        <f t="shared" si="3"/>
        <v>88657</v>
      </c>
      <c r="BC92" s="17"/>
      <c r="BD92" s="17"/>
      <c r="BE92" s="116">
        <f>SUM(BB92,BC92)-BD92</f>
        <v>88657</v>
      </c>
      <c r="BH92" s="111"/>
      <c r="BI92" s="15"/>
      <c r="BJ92" s="14" t="s">
        <v>80</v>
      </c>
      <c r="BK92" s="16" t="s">
        <v>29</v>
      </c>
      <c r="BL92" s="86">
        <f t="shared" si="4"/>
        <v>88657</v>
      </c>
      <c r="BM92" s="17"/>
      <c r="BN92" s="17"/>
      <c r="BO92" s="116">
        <f>SUM(BL92,BM92)-BN92</f>
        <v>88657</v>
      </c>
      <c r="BR92" s="111"/>
      <c r="BS92" s="15"/>
      <c r="BT92" s="14" t="s">
        <v>80</v>
      </c>
      <c r="BU92" s="16" t="s">
        <v>29</v>
      </c>
      <c r="BV92" s="86">
        <f t="shared" si="5"/>
        <v>88657</v>
      </c>
      <c r="BW92" s="17"/>
      <c r="BX92" s="17"/>
      <c r="BY92" s="116">
        <f>SUM(BV92,BW92)-BX92</f>
        <v>88657</v>
      </c>
      <c r="CB92" s="111"/>
      <c r="CC92" s="15"/>
      <c r="CD92" s="14" t="s">
        <v>80</v>
      </c>
      <c r="CE92" s="16" t="s">
        <v>29</v>
      </c>
      <c r="CF92" s="86">
        <f t="shared" si="6"/>
        <v>88657</v>
      </c>
      <c r="CG92" s="17"/>
      <c r="CH92" s="17"/>
      <c r="CI92" s="116">
        <f>SUM(CF92,CG92)-CH92</f>
        <v>88657</v>
      </c>
    </row>
    <row r="93" spans="1:87" ht="18.75" customHeight="1" thickBot="1">
      <c r="A93" s="10">
        <v>801</v>
      </c>
      <c r="B93" s="22"/>
      <c r="C93" s="31"/>
      <c r="D93" s="23" t="s">
        <v>43</v>
      </c>
      <c r="E93" s="2">
        <f>E94+E104</f>
        <v>116623</v>
      </c>
      <c r="F93" s="2"/>
      <c r="G93" s="2"/>
      <c r="H93" s="2">
        <f>SUM(H94,H104,H116)</f>
        <v>116623</v>
      </c>
      <c r="J93" s="82">
        <v>801</v>
      </c>
      <c r="K93" s="78"/>
      <c r="L93" s="98"/>
      <c r="M93" s="79" t="s">
        <v>43</v>
      </c>
      <c r="N93" s="80">
        <f t="shared" si="0"/>
        <v>116623</v>
      </c>
      <c r="O93" s="80">
        <f>SUM(O94,O104,O116)</f>
        <v>37586</v>
      </c>
      <c r="P93" s="80">
        <f>SUM(P94,P104)</f>
        <v>0</v>
      </c>
      <c r="Q93" s="81">
        <f>SUM(Q94,Q104,Q116)</f>
        <v>154209</v>
      </c>
      <c r="T93" s="82">
        <v>801</v>
      </c>
      <c r="U93" s="78"/>
      <c r="V93" s="98"/>
      <c r="W93" s="199" t="s">
        <v>43</v>
      </c>
      <c r="X93" s="80">
        <f>SUM(X94,X104,X114,X116)</f>
        <v>249957</v>
      </c>
      <c r="Y93" s="80">
        <f>SUM(Y94,Y104,Y114,Y116)</f>
        <v>35704</v>
      </c>
      <c r="Z93" s="80"/>
      <c r="AA93" s="81">
        <f>SUM(AA94,AA104,AA114,AA116)</f>
        <v>285661</v>
      </c>
      <c r="AD93" s="82">
        <v>801</v>
      </c>
      <c r="AE93" s="78"/>
      <c r="AF93" s="98"/>
      <c r="AG93" s="79" t="s">
        <v>43</v>
      </c>
      <c r="AH93" s="80">
        <f t="shared" si="1"/>
        <v>285661</v>
      </c>
      <c r="AI93" s="80">
        <f>SUM(AI94,AI104)</f>
        <v>0</v>
      </c>
      <c r="AJ93" s="80">
        <f>SUM(AJ94,AJ104)</f>
        <v>0</v>
      </c>
      <c r="AK93" s="81">
        <f>SUM(AK94,AK104,AK116)</f>
        <v>163273</v>
      </c>
      <c r="AN93" s="82">
        <v>801</v>
      </c>
      <c r="AO93" s="78"/>
      <c r="AP93" s="98"/>
      <c r="AQ93" s="79" t="s">
        <v>43</v>
      </c>
      <c r="AR93" s="80">
        <f t="shared" si="2"/>
        <v>163273</v>
      </c>
      <c r="AS93" s="80">
        <f>SUM(AS94,AS104)</f>
        <v>0</v>
      </c>
      <c r="AT93" s="80">
        <f>SUM(AT94,AT104)</f>
        <v>0</v>
      </c>
      <c r="AU93" s="81">
        <f>SUM(AU94,AU104,AU116)</f>
        <v>163273</v>
      </c>
      <c r="AX93" s="82">
        <v>801</v>
      </c>
      <c r="AY93" s="78"/>
      <c r="AZ93" s="98"/>
      <c r="BA93" s="79" t="s">
        <v>43</v>
      </c>
      <c r="BB93" s="80">
        <f t="shared" si="3"/>
        <v>163273</v>
      </c>
      <c r="BC93" s="80">
        <f>SUM(BC94,BC104)</f>
        <v>0</v>
      </c>
      <c r="BD93" s="80">
        <f>SUM(BD94,BD104)</f>
        <v>0</v>
      </c>
      <c r="BE93" s="81">
        <f>SUM(BE94,BE104,BE116)</f>
        <v>163273</v>
      </c>
      <c r="BH93" s="82">
        <v>801</v>
      </c>
      <c r="BI93" s="78"/>
      <c r="BJ93" s="98"/>
      <c r="BK93" s="79" t="s">
        <v>43</v>
      </c>
      <c r="BL93" s="80">
        <f t="shared" si="4"/>
        <v>163273</v>
      </c>
      <c r="BM93" s="80">
        <f>SUM(BM94,BM104)</f>
        <v>0</v>
      </c>
      <c r="BN93" s="80">
        <f>SUM(BN94,BN104)</f>
        <v>0</v>
      </c>
      <c r="BO93" s="81">
        <f>SUM(BO94,BO104,BO116)</f>
        <v>163273</v>
      </c>
      <c r="BR93" s="82">
        <v>801</v>
      </c>
      <c r="BS93" s="78"/>
      <c r="BT93" s="98"/>
      <c r="BU93" s="79" t="s">
        <v>43</v>
      </c>
      <c r="BV93" s="80">
        <f t="shared" si="5"/>
        <v>163273</v>
      </c>
      <c r="BW93" s="80">
        <f>SUM(BW94,BW104)</f>
        <v>0</v>
      </c>
      <c r="BX93" s="80">
        <f>SUM(BX94,BX104)</f>
        <v>0</v>
      </c>
      <c r="BY93" s="81">
        <f>SUM(BY94,BY104,BY116)</f>
        <v>163273</v>
      </c>
      <c r="CB93" s="82">
        <v>801</v>
      </c>
      <c r="CC93" s="78"/>
      <c r="CD93" s="98"/>
      <c r="CE93" s="79" t="s">
        <v>43</v>
      </c>
      <c r="CF93" s="80">
        <f t="shared" si="6"/>
        <v>163273</v>
      </c>
      <c r="CG93" s="80">
        <f>SUM(CG94,CG104)</f>
        <v>0</v>
      </c>
      <c r="CH93" s="80">
        <f>SUM(CH94,CH104)</f>
        <v>0</v>
      </c>
      <c r="CI93" s="81">
        <f>SUM(CI94,CI104,CI116)</f>
        <v>163273</v>
      </c>
    </row>
    <row r="94" spans="1:87" ht="18.75" customHeight="1">
      <c r="A94" s="28"/>
      <c r="B94" s="29">
        <v>80120</v>
      </c>
      <c r="C94" s="46"/>
      <c r="D94" s="32" t="s">
        <v>44</v>
      </c>
      <c r="E94" s="1">
        <f>E101</f>
        <v>0</v>
      </c>
      <c r="F94" s="1"/>
      <c r="G94" s="1"/>
      <c r="H94" s="1">
        <f>SUM(H101:H103)</f>
        <v>0</v>
      </c>
      <c r="J94" s="120"/>
      <c r="K94" s="33">
        <v>80120</v>
      </c>
      <c r="L94" s="87"/>
      <c r="M94" s="44" t="s">
        <v>44</v>
      </c>
      <c r="N94" s="72">
        <f t="shared" si="0"/>
        <v>0</v>
      </c>
      <c r="O94" s="45">
        <f>SUM(O101:O103)</f>
        <v>4756</v>
      </c>
      <c r="P94" s="45">
        <f>SUM(P101:P103)</f>
        <v>0</v>
      </c>
      <c r="Q94" s="121">
        <f>SUM(Q101:Q103)</f>
        <v>4756</v>
      </c>
      <c r="T94" s="118"/>
      <c r="U94" s="153">
        <v>80120</v>
      </c>
      <c r="V94" s="87"/>
      <c r="W94" s="196" t="s">
        <v>44</v>
      </c>
      <c r="X94" s="124">
        <f>SUM(X95:X101)</f>
        <v>8114</v>
      </c>
      <c r="Y94" s="124"/>
      <c r="Z94" s="124"/>
      <c r="AA94" s="214">
        <f>SUM(AA95:AA101)</f>
        <v>8114</v>
      </c>
      <c r="AD94" s="118"/>
      <c r="AE94" s="153">
        <v>80120</v>
      </c>
      <c r="AF94" s="149"/>
      <c r="AG94" s="123" t="s">
        <v>44</v>
      </c>
      <c r="AH94" s="124">
        <f t="shared" si="1"/>
        <v>8114</v>
      </c>
      <c r="AI94" s="125">
        <f>SUM(AI101:AI103)</f>
        <v>0</v>
      </c>
      <c r="AJ94" s="125">
        <f>SUM(AJ101:AJ103)</f>
        <v>0</v>
      </c>
      <c r="AK94" s="126">
        <f>SUM(AK101:AK103)</f>
        <v>0</v>
      </c>
      <c r="AN94" s="118"/>
      <c r="AO94" s="153">
        <v>80120</v>
      </c>
      <c r="AP94" s="149"/>
      <c r="AQ94" s="123" t="s">
        <v>44</v>
      </c>
      <c r="AR94" s="124">
        <f t="shared" si="2"/>
        <v>0</v>
      </c>
      <c r="AS94" s="125">
        <f>SUM(AS101:AS103)</f>
        <v>0</v>
      </c>
      <c r="AT94" s="125">
        <f>SUM(AT101:AT103)</f>
        <v>0</v>
      </c>
      <c r="AU94" s="126">
        <f>SUM(AU101:AU103)</f>
        <v>0</v>
      </c>
      <c r="AX94" s="118"/>
      <c r="AY94" s="153">
        <v>80120</v>
      </c>
      <c r="AZ94" s="149"/>
      <c r="BA94" s="123" t="s">
        <v>44</v>
      </c>
      <c r="BB94" s="124">
        <f t="shared" si="3"/>
        <v>0</v>
      </c>
      <c r="BC94" s="125">
        <f>SUM(BC101:BC103)</f>
        <v>0</v>
      </c>
      <c r="BD94" s="125">
        <f>SUM(BD101:BD103)</f>
        <v>0</v>
      </c>
      <c r="BE94" s="126">
        <f>SUM(BE101:BE103)</f>
        <v>0</v>
      </c>
      <c r="BH94" s="118"/>
      <c r="BI94" s="153">
        <v>80120</v>
      </c>
      <c r="BJ94" s="149"/>
      <c r="BK94" s="123" t="s">
        <v>44</v>
      </c>
      <c r="BL94" s="124">
        <f t="shared" si="4"/>
        <v>0</v>
      </c>
      <c r="BM94" s="125">
        <f>SUM(BM101:BM103)</f>
        <v>0</v>
      </c>
      <c r="BN94" s="125">
        <f>SUM(BN101:BN103)</f>
        <v>0</v>
      </c>
      <c r="BO94" s="126">
        <f>SUM(BO101:BO103)</f>
        <v>0</v>
      </c>
      <c r="BR94" s="118"/>
      <c r="BS94" s="153">
        <v>80120</v>
      </c>
      <c r="BT94" s="149"/>
      <c r="BU94" s="123" t="s">
        <v>44</v>
      </c>
      <c r="BV94" s="124">
        <f t="shared" si="5"/>
        <v>0</v>
      </c>
      <c r="BW94" s="125">
        <f>SUM(BW101:BW103)</f>
        <v>0</v>
      </c>
      <c r="BX94" s="125">
        <f>SUM(BX101:BX103)</f>
        <v>0</v>
      </c>
      <c r="BY94" s="126">
        <f>SUM(BY101:BY103)</f>
        <v>0</v>
      </c>
      <c r="CB94" s="118"/>
      <c r="CC94" s="153">
        <v>80120</v>
      </c>
      <c r="CD94" s="149"/>
      <c r="CE94" s="123" t="s">
        <v>44</v>
      </c>
      <c r="CF94" s="124">
        <f t="shared" si="6"/>
        <v>0</v>
      </c>
      <c r="CG94" s="125">
        <f>SUM(CG101:CG103)</f>
        <v>0</v>
      </c>
      <c r="CH94" s="125">
        <f>SUM(CH101:CH103)</f>
        <v>0</v>
      </c>
      <c r="CI94" s="126">
        <f>SUM(CI101:CI103)</f>
        <v>0</v>
      </c>
    </row>
    <row r="95" spans="1:87" ht="54" customHeight="1" hidden="1">
      <c r="A95" s="13"/>
      <c r="B95" s="15"/>
      <c r="C95" s="66" t="s">
        <v>76</v>
      </c>
      <c r="D95" s="49" t="s">
        <v>48</v>
      </c>
      <c r="E95" s="50">
        <v>10700</v>
      </c>
      <c r="F95" s="50"/>
      <c r="G95" s="50"/>
      <c r="H95" s="50">
        <f>SUM(E95,F95)-G95</f>
        <v>10700</v>
      </c>
      <c r="J95" s="111"/>
      <c r="K95" s="15"/>
      <c r="L95" s="46" t="s">
        <v>76</v>
      </c>
      <c r="M95" s="32" t="s">
        <v>48</v>
      </c>
      <c r="N95" s="71">
        <f>SUM(H95)</f>
        <v>10700</v>
      </c>
      <c r="O95" s="1"/>
      <c r="P95" s="1"/>
      <c r="Q95" s="138">
        <f>SUM(N95,O95)-P95</f>
        <v>10700</v>
      </c>
      <c r="T95" s="118"/>
      <c r="U95" s="83"/>
      <c r="V95" s="87" t="s">
        <v>76</v>
      </c>
      <c r="W95" s="201" t="s">
        <v>48</v>
      </c>
      <c r="X95" s="127"/>
      <c r="Y95" s="61"/>
      <c r="Z95" s="61"/>
      <c r="AA95" s="114">
        <f>SUM(X95,Y95)-Z95</f>
        <v>0</v>
      </c>
      <c r="AD95" s="118"/>
      <c r="AE95" s="83"/>
      <c r="AF95" s="150" t="s">
        <v>76</v>
      </c>
      <c r="AG95" s="60" t="s">
        <v>48</v>
      </c>
      <c r="AH95" s="127">
        <f>SUM(AA95)</f>
        <v>0</v>
      </c>
      <c r="AI95" s="61"/>
      <c r="AJ95" s="61"/>
      <c r="AK95" s="114">
        <f>SUM(AH95,AI95)-AJ95</f>
        <v>0</v>
      </c>
      <c r="AN95" s="118"/>
      <c r="AO95" s="83"/>
      <c r="AP95" s="150" t="s">
        <v>76</v>
      </c>
      <c r="AQ95" s="60" t="s">
        <v>48</v>
      </c>
      <c r="AR95" s="127">
        <f>SUM(AK95)</f>
        <v>0</v>
      </c>
      <c r="AS95" s="61"/>
      <c r="AT95" s="61"/>
      <c r="AU95" s="114">
        <f>SUM(AR95,AS95)-AT95</f>
        <v>0</v>
      </c>
      <c r="AX95" s="118"/>
      <c r="AY95" s="83"/>
      <c r="AZ95" s="150" t="s">
        <v>76</v>
      </c>
      <c r="BA95" s="60" t="s">
        <v>48</v>
      </c>
      <c r="BB95" s="127">
        <f>SUM(AU95)</f>
        <v>0</v>
      </c>
      <c r="BC95" s="61"/>
      <c r="BD95" s="61"/>
      <c r="BE95" s="114">
        <f>SUM(BB95,BC95)-BD95</f>
        <v>0</v>
      </c>
      <c r="BH95" s="118"/>
      <c r="BI95" s="83"/>
      <c r="BJ95" s="150" t="s">
        <v>76</v>
      </c>
      <c r="BK95" s="60" t="s">
        <v>48</v>
      </c>
      <c r="BL95" s="127">
        <f>SUM(BE95)</f>
        <v>0</v>
      </c>
      <c r="BM95" s="61"/>
      <c r="BN95" s="61"/>
      <c r="BO95" s="114">
        <f>SUM(BL95,BM95)-BN95</f>
        <v>0</v>
      </c>
      <c r="BR95" s="118"/>
      <c r="BS95" s="83"/>
      <c r="BT95" s="150" t="s">
        <v>76</v>
      </c>
      <c r="BU95" s="60" t="s">
        <v>48</v>
      </c>
      <c r="BV95" s="127">
        <f>SUM(BO95)</f>
        <v>0</v>
      </c>
      <c r="BW95" s="61"/>
      <c r="BX95" s="61"/>
      <c r="BY95" s="114">
        <f>SUM(BV95,BW95)-BX95</f>
        <v>0</v>
      </c>
      <c r="CB95" s="118"/>
      <c r="CC95" s="83"/>
      <c r="CD95" s="150" t="s">
        <v>76</v>
      </c>
      <c r="CE95" s="60" t="s">
        <v>48</v>
      </c>
      <c r="CF95" s="127">
        <f>SUM(BY95)</f>
        <v>0</v>
      </c>
      <c r="CG95" s="61"/>
      <c r="CH95" s="61"/>
      <c r="CI95" s="114">
        <f>SUM(CF95,CG95)-CH95</f>
        <v>0</v>
      </c>
    </row>
    <row r="96" spans="1:87" ht="23.25" customHeight="1">
      <c r="A96" s="43"/>
      <c r="B96" s="33"/>
      <c r="C96" s="57" t="s">
        <v>78</v>
      </c>
      <c r="D96" s="55" t="s">
        <v>46</v>
      </c>
      <c r="E96" s="56">
        <v>8358</v>
      </c>
      <c r="F96" s="56"/>
      <c r="G96" s="56"/>
      <c r="H96" s="56">
        <f>SUM(E96,F96)-G96</f>
        <v>8358</v>
      </c>
      <c r="J96" s="111"/>
      <c r="K96" s="15"/>
      <c r="L96" s="46" t="s">
        <v>78</v>
      </c>
      <c r="M96" s="32" t="s">
        <v>46</v>
      </c>
      <c r="N96" s="71">
        <f>SUM(H96)</f>
        <v>8358</v>
      </c>
      <c r="O96" s="1">
        <v>14000</v>
      </c>
      <c r="P96" s="1"/>
      <c r="Q96" s="138">
        <f>SUM(N96,O96)-P96</f>
        <v>22358</v>
      </c>
      <c r="T96" s="118"/>
      <c r="U96" s="83"/>
      <c r="V96" s="46" t="s">
        <v>78</v>
      </c>
      <c r="W96" s="198" t="s">
        <v>46</v>
      </c>
      <c r="X96" s="71">
        <v>7878</v>
      </c>
      <c r="Y96" s="1"/>
      <c r="Z96" s="1"/>
      <c r="AA96" s="138">
        <f>SUM(X96,Y96)-Z96</f>
        <v>7878</v>
      </c>
      <c r="AD96" s="118"/>
      <c r="AE96" s="83"/>
      <c r="AF96" s="85" t="s">
        <v>78</v>
      </c>
      <c r="AG96" s="52" t="s">
        <v>46</v>
      </c>
      <c r="AH96" s="74">
        <f>SUM(AA96)</f>
        <v>7878</v>
      </c>
      <c r="AI96" s="53"/>
      <c r="AJ96" s="53"/>
      <c r="AK96" s="112">
        <f>SUM(AH96,AI96)-AJ96</f>
        <v>7878</v>
      </c>
      <c r="AN96" s="118"/>
      <c r="AO96" s="83"/>
      <c r="AP96" s="85" t="s">
        <v>78</v>
      </c>
      <c r="AQ96" s="52" t="s">
        <v>46</v>
      </c>
      <c r="AR96" s="74">
        <f>SUM(AK96)</f>
        <v>7878</v>
      </c>
      <c r="AS96" s="53"/>
      <c r="AT96" s="53"/>
      <c r="AU96" s="112">
        <f>SUM(AR96,AS96)-AT96</f>
        <v>7878</v>
      </c>
      <c r="AX96" s="118"/>
      <c r="AY96" s="83"/>
      <c r="AZ96" s="85" t="s">
        <v>78</v>
      </c>
      <c r="BA96" s="52" t="s">
        <v>46</v>
      </c>
      <c r="BB96" s="74">
        <f>SUM(AU96)</f>
        <v>7878</v>
      </c>
      <c r="BC96" s="53"/>
      <c r="BD96" s="53"/>
      <c r="BE96" s="112">
        <f>SUM(BB96,BC96)-BD96</f>
        <v>7878</v>
      </c>
      <c r="BH96" s="118"/>
      <c r="BI96" s="83"/>
      <c r="BJ96" s="85" t="s">
        <v>78</v>
      </c>
      <c r="BK96" s="52" t="s">
        <v>46</v>
      </c>
      <c r="BL96" s="74">
        <f>SUM(BE96)</f>
        <v>7878</v>
      </c>
      <c r="BM96" s="53"/>
      <c r="BN96" s="53"/>
      <c r="BO96" s="112">
        <f>SUM(BL96,BM96)-BN96</f>
        <v>7878</v>
      </c>
      <c r="BR96" s="118"/>
      <c r="BS96" s="83"/>
      <c r="BT96" s="85" t="s">
        <v>78</v>
      </c>
      <c r="BU96" s="52" t="s">
        <v>46</v>
      </c>
      <c r="BV96" s="74">
        <f>SUM(BO96)</f>
        <v>7878</v>
      </c>
      <c r="BW96" s="53"/>
      <c r="BX96" s="53"/>
      <c r="BY96" s="112">
        <f>SUM(BV96,BW96)-BX96</f>
        <v>7878</v>
      </c>
      <c r="CB96" s="118"/>
      <c r="CC96" s="83"/>
      <c r="CD96" s="85" t="s">
        <v>78</v>
      </c>
      <c r="CE96" s="52" t="s">
        <v>46</v>
      </c>
      <c r="CF96" s="74">
        <f>SUM(BY96)</f>
        <v>7878</v>
      </c>
      <c r="CG96" s="53"/>
      <c r="CH96" s="53"/>
      <c r="CI96" s="112">
        <f>SUM(CF96,CG96)-CH96</f>
        <v>7878</v>
      </c>
    </row>
    <row r="97" spans="1:87" ht="32.25" customHeight="1">
      <c r="A97" s="13"/>
      <c r="B97" s="15"/>
      <c r="C97" s="14"/>
      <c r="D97" s="16"/>
      <c r="E97" s="17"/>
      <c r="F97" s="17"/>
      <c r="G97" s="17"/>
      <c r="H97" s="17"/>
      <c r="J97" s="111"/>
      <c r="K97" s="15"/>
      <c r="L97" s="46"/>
      <c r="M97" s="32"/>
      <c r="N97" s="71"/>
      <c r="O97" s="1"/>
      <c r="P97" s="1"/>
      <c r="Q97" s="138"/>
      <c r="T97" s="118"/>
      <c r="U97" s="83"/>
      <c r="V97" s="46" t="s">
        <v>126</v>
      </c>
      <c r="W97" s="198" t="s">
        <v>127</v>
      </c>
      <c r="X97" s="71">
        <v>236</v>
      </c>
      <c r="Y97" s="1"/>
      <c r="Z97" s="1"/>
      <c r="AA97" s="138">
        <f>SUM(X97,Y97)-Z97</f>
        <v>236</v>
      </c>
      <c r="AD97" s="118"/>
      <c r="AE97" s="83"/>
      <c r="AF97" s="193"/>
      <c r="AG97" s="16"/>
      <c r="AH97" s="74"/>
      <c r="AI97" s="53"/>
      <c r="AJ97" s="53"/>
      <c r="AK97" s="112"/>
      <c r="AN97" s="118"/>
      <c r="AO97" s="83"/>
      <c r="AP97" s="85"/>
      <c r="AQ97" s="52"/>
      <c r="AR97" s="74"/>
      <c r="AS97" s="53"/>
      <c r="AT97" s="53"/>
      <c r="AU97" s="112"/>
      <c r="AX97" s="118"/>
      <c r="AY97" s="83"/>
      <c r="AZ97" s="85"/>
      <c r="BA97" s="52"/>
      <c r="BB97" s="74"/>
      <c r="BC97" s="53"/>
      <c r="BD97" s="53"/>
      <c r="BE97" s="112"/>
      <c r="BH97" s="118"/>
      <c r="BI97" s="83"/>
      <c r="BJ97" s="85"/>
      <c r="BK97" s="52"/>
      <c r="BL97" s="74"/>
      <c r="BM97" s="53"/>
      <c r="BN97" s="53"/>
      <c r="BO97" s="112"/>
      <c r="BR97" s="118"/>
      <c r="BS97" s="83"/>
      <c r="BT97" s="85"/>
      <c r="BU97" s="52"/>
      <c r="BV97" s="74"/>
      <c r="BW97" s="53"/>
      <c r="BX97" s="53"/>
      <c r="BY97" s="112"/>
      <c r="CB97" s="118"/>
      <c r="CC97" s="83"/>
      <c r="CD97" s="85"/>
      <c r="CE97" s="52"/>
      <c r="CF97" s="74"/>
      <c r="CG97" s="53"/>
      <c r="CH97" s="53"/>
      <c r="CI97" s="112"/>
    </row>
    <row r="98" spans="1:87" ht="23.25" customHeight="1" hidden="1">
      <c r="A98" s="13"/>
      <c r="B98" s="15"/>
      <c r="C98" s="14"/>
      <c r="D98" s="16"/>
      <c r="E98" s="17"/>
      <c r="F98" s="17"/>
      <c r="G98" s="17"/>
      <c r="H98" s="17"/>
      <c r="J98" s="111"/>
      <c r="K98" s="15"/>
      <c r="L98" s="46"/>
      <c r="M98" s="32"/>
      <c r="N98" s="71"/>
      <c r="O98" s="1"/>
      <c r="P98" s="1"/>
      <c r="Q98" s="138"/>
      <c r="T98" s="118"/>
      <c r="U98" s="83"/>
      <c r="V98" s="46"/>
      <c r="W98" s="198"/>
      <c r="X98" s="71"/>
      <c r="Y98" s="1"/>
      <c r="Z98" s="1"/>
      <c r="AA98" s="138"/>
      <c r="AD98" s="118"/>
      <c r="AE98" s="83"/>
      <c r="AF98" s="193"/>
      <c r="AG98" s="16"/>
      <c r="AH98" s="74"/>
      <c r="AI98" s="53"/>
      <c r="AJ98" s="53"/>
      <c r="AK98" s="112"/>
      <c r="AN98" s="118"/>
      <c r="AO98" s="83"/>
      <c r="AP98" s="85"/>
      <c r="AQ98" s="52"/>
      <c r="AR98" s="74"/>
      <c r="AS98" s="53"/>
      <c r="AT98" s="53"/>
      <c r="AU98" s="112"/>
      <c r="AX98" s="118"/>
      <c r="AY98" s="83"/>
      <c r="AZ98" s="85"/>
      <c r="BA98" s="52"/>
      <c r="BB98" s="74"/>
      <c r="BC98" s="53"/>
      <c r="BD98" s="53"/>
      <c r="BE98" s="112"/>
      <c r="BH98" s="118"/>
      <c r="BI98" s="83"/>
      <c r="BJ98" s="85"/>
      <c r="BK98" s="52"/>
      <c r="BL98" s="74"/>
      <c r="BM98" s="53"/>
      <c r="BN98" s="53"/>
      <c r="BO98" s="112"/>
      <c r="BR98" s="118"/>
      <c r="BS98" s="83"/>
      <c r="BT98" s="85"/>
      <c r="BU98" s="52"/>
      <c r="BV98" s="74"/>
      <c r="BW98" s="53"/>
      <c r="BX98" s="53"/>
      <c r="BY98" s="112"/>
      <c r="CB98" s="118"/>
      <c r="CC98" s="83"/>
      <c r="CD98" s="85"/>
      <c r="CE98" s="52"/>
      <c r="CF98" s="74"/>
      <c r="CG98" s="53"/>
      <c r="CH98" s="53"/>
      <c r="CI98" s="112"/>
    </row>
    <row r="99" spans="1:87" ht="23.25" customHeight="1" hidden="1">
      <c r="A99" s="13"/>
      <c r="B99" s="15"/>
      <c r="C99" s="14"/>
      <c r="D99" s="16"/>
      <c r="E99" s="17"/>
      <c r="F99" s="17"/>
      <c r="G99" s="17"/>
      <c r="H99" s="17"/>
      <c r="J99" s="111"/>
      <c r="K99" s="15"/>
      <c r="L99" s="46"/>
      <c r="M99" s="32"/>
      <c r="N99" s="71"/>
      <c r="O99" s="1"/>
      <c r="P99" s="1"/>
      <c r="Q99" s="138"/>
      <c r="T99" s="118"/>
      <c r="U99" s="83"/>
      <c r="V99" s="46"/>
      <c r="W99" s="198"/>
      <c r="X99" s="71"/>
      <c r="Y99" s="1"/>
      <c r="Z99" s="1"/>
      <c r="AA99" s="138"/>
      <c r="AD99" s="118"/>
      <c r="AE99" s="83"/>
      <c r="AF99" s="193"/>
      <c r="AG99" s="16"/>
      <c r="AH99" s="74"/>
      <c r="AI99" s="53"/>
      <c r="AJ99" s="53"/>
      <c r="AK99" s="112"/>
      <c r="AN99" s="118"/>
      <c r="AO99" s="83"/>
      <c r="AP99" s="85"/>
      <c r="AQ99" s="52"/>
      <c r="AR99" s="74"/>
      <c r="AS99" s="53"/>
      <c r="AT99" s="53"/>
      <c r="AU99" s="112"/>
      <c r="AX99" s="118"/>
      <c r="AY99" s="83"/>
      <c r="AZ99" s="85"/>
      <c r="BA99" s="52"/>
      <c r="BB99" s="74"/>
      <c r="BC99" s="53"/>
      <c r="BD99" s="53"/>
      <c r="BE99" s="112"/>
      <c r="BH99" s="118"/>
      <c r="BI99" s="83"/>
      <c r="BJ99" s="85"/>
      <c r="BK99" s="52"/>
      <c r="BL99" s="74"/>
      <c r="BM99" s="53"/>
      <c r="BN99" s="53"/>
      <c r="BO99" s="112"/>
      <c r="BR99" s="118"/>
      <c r="BS99" s="83"/>
      <c r="BT99" s="85"/>
      <c r="BU99" s="52"/>
      <c r="BV99" s="74"/>
      <c r="BW99" s="53"/>
      <c r="BX99" s="53"/>
      <c r="BY99" s="112"/>
      <c r="CB99" s="118"/>
      <c r="CC99" s="83"/>
      <c r="CD99" s="85"/>
      <c r="CE99" s="52"/>
      <c r="CF99" s="74"/>
      <c r="CG99" s="53"/>
      <c r="CH99" s="53"/>
      <c r="CI99" s="112"/>
    </row>
    <row r="100" spans="1:87" ht="23.25" customHeight="1" hidden="1">
      <c r="A100" s="13"/>
      <c r="B100" s="15"/>
      <c r="C100" s="14"/>
      <c r="D100" s="16"/>
      <c r="E100" s="17"/>
      <c r="F100" s="17"/>
      <c r="G100" s="17"/>
      <c r="H100" s="17"/>
      <c r="J100" s="111"/>
      <c r="K100" s="15"/>
      <c r="L100" s="46"/>
      <c r="M100" s="32"/>
      <c r="N100" s="71"/>
      <c r="O100" s="1"/>
      <c r="P100" s="1"/>
      <c r="Q100" s="138"/>
      <c r="T100" s="118"/>
      <c r="U100" s="83"/>
      <c r="V100" s="46"/>
      <c r="W100" s="198"/>
      <c r="X100" s="71"/>
      <c r="Y100" s="1"/>
      <c r="Z100" s="1"/>
      <c r="AA100" s="138"/>
      <c r="AD100" s="118"/>
      <c r="AE100" s="83"/>
      <c r="AF100" s="193"/>
      <c r="AG100" s="16"/>
      <c r="AH100" s="74"/>
      <c r="AI100" s="53"/>
      <c r="AJ100" s="53"/>
      <c r="AK100" s="112"/>
      <c r="AN100" s="118"/>
      <c r="AO100" s="83"/>
      <c r="AP100" s="85"/>
      <c r="AQ100" s="52"/>
      <c r="AR100" s="74"/>
      <c r="AS100" s="53"/>
      <c r="AT100" s="53"/>
      <c r="AU100" s="112"/>
      <c r="AX100" s="118"/>
      <c r="AY100" s="83"/>
      <c r="AZ100" s="85"/>
      <c r="BA100" s="52"/>
      <c r="BB100" s="74"/>
      <c r="BC100" s="53"/>
      <c r="BD100" s="53"/>
      <c r="BE100" s="112"/>
      <c r="BH100" s="118"/>
      <c r="BI100" s="83"/>
      <c r="BJ100" s="85"/>
      <c r="BK100" s="52"/>
      <c r="BL100" s="74"/>
      <c r="BM100" s="53"/>
      <c r="BN100" s="53"/>
      <c r="BO100" s="112"/>
      <c r="BR100" s="118"/>
      <c r="BS100" s="83"/>
      <c r="BT100" s="85"/>
      <c r="BU100" s="52"/>
      <c r="BV100" s="74"/>
      <c r="BW100" s="53"/>
      <c r="BX100" s="53"/>
      <c r="BY100" s="112"/>
      <c r="CB100" s="118"/>
      <c r="CC100" s="83"/>
      <c r="CD100" s="85"/>
      <c r="CE100" s="52"/>
      <c r="CF100" s="74"/>
      <c r="CG100" s="53"/>
      <c r="CH100" s="53"/>
      <c r="CI100" s="112"/>
    </row>
    <row r="101" spans="1:87" ht="27.75" customHeight="1" hidden="1">
      <c r="A101" s="13"/>
      <c r="B101" s="15"/>
      <c r="C101" s="14"/>
      <c r="D101" s="16"/>
      <c r="E101" s="17"/>
      <c r="F101" s="17"/>
      <c r="G101" s="17"/>
      <c r="H101" s="17"/>
      <c r="J101" s="111"/>
      <c r="K101" s="15"/>
      <c r="L101" s="46" t="s">
        <v>81</v>
      </c>
      <c r="M101" s="32" t="s">
        <v>15</v>
      </c>
      <c r="N101" s="71"/>
      <c r="O101" s="1">
        <v>4756</v>
      </c>
      <c r="P101" s="1"/>
      <c r="Q101" s="138">
        <f>SUM(N101,O101)-P101</f>
        <v>4756</v>
      </c>
      <c r="T101" s="118"/>
      <c r="U101" s="83"/>
      <c r="V101" s="46" t="s">
        <v>79</v>
      </c>
      <c r="W101" s="198" t="s">
        <v>31</v>
      </c>
      <c r="X101" s="71"/>
      <c r="Y101" s="1"/>
      <c r="Z101" s="1"/>
      <c r="AA101" s="138">
        <f>SUM(X101,Y101)-Z101</f>
        <v>0</v>
      </c>
      <c r="AD101" s="118"/>
      <c r="AE101" s="83"/>
      <c r="AF101" s="152" t="s">
        <v>81</v>
      </c>
      <c r="AG101" s="32" t="s">
        <v>15</v>
      </c>
      <c r="AH101" s="74">
        <f>SUM(AA101)</f>
        <v>0</v>
      </c>
      <c r="AI101" s="53"/>
      <c r="AJ101" s="53"/>
      <c r="AK101" s="112"/>
      <c r="AN101" s="118"/>
      <c r="AO101" s="83"/>
      <c r="AP101" s="85"/>
      <c r="AQ101" s="52"/>
      <c r="AR101" s="74"/>
      <c r="AS101" s="53"/>
      <c r="AT101" s="53"/>
      <c r="AU101" s="112"/>
      <c r="AX101" s="118"/>
      <c r="AY101" s="83"/>
      <c r="AZ101" s="85"/>
      <c r="BA101" s="52"/>
      <c r="BB101" s="74"/>
      <c r="BC101" s="53"/>
      <c r="BD101" s="53"/>
      <c r="BE101" s="112"/>
      <c r="BH101" s="118"/>
      <c r="BI101" s="83"/>
      <c r="BJ101" s="85"/>
      <c r="BK101" s="52"/>
      <c r="BL101" s="74"/>
      <c r="BM101" s="53"/>
      <c r="BN101" s="53"/>
      <c r="BO101" s="112"/>
      <c r="BR101" s="118"/>
      <c r="BS101" s="83"/>
      <c r="BT101" s="85"/>
      <c r="BU101" s="52"/>
      <c r="BV101" s="74"/>
      <c r="BW101" s="53"/>
      <c r="BX101" s="53"/>
      <c r="BY101" s="112"/>
      <c r="CB101" s="118"/>
      <c r="CC101" s="83"/>
      <c r="CD101" s="85"/>
      <c r="CE101" s="52"/>
      <c r="CF101" s="74"/>
      <c r="CG101" s="53"/>
      <c r="CH101" s="53"/>
      <c r="CI101" s="112"/>
    </row>
    <row r="102" spans="1:87" ht="25.5" customHeight="1" hidden="1">
      <c r="A102" s="13"/>
      <c r="B102" s="15"/>
      <c r="C102" s="62" t="s">
        <v>45</v>
      </c>
      <c r="D102" s="52" t="s">
        <v>46</v>
      </c>
      <c r="E102" s="53"/>
      <c r="F102" s="53"/>
      <c r="G102" s="53"/>
      <c r="H102" s="53"/>
      <c r="J102" s="111"/>
      <c r="K102" s="15"/>
      <c r="L102" s="46" t="s">
        <v>45</v>
      </c>
      <c r="M102" s="32" t="s">
        <v>46</v>
      </c>
      <c r="N102" s="71">
        <f t="shared" si="0"/>
        <v>0</v>
      </c>
      <c r="O102" s="1"/>
      <c r="P102" s="1"/>
      <c r="Q102" s="138"/>
      <c r="T102" s="118"/>
      <c r="U102" s="83"/>
      <c r="V102" s="150" t="s">
        <v>45</v>
      </c>
      <c r="W102" s="202" t="s">
        <v>46</v>
      </c>
      <c r="X102" s="88">
        <f>SUM(Q102)</f>
        <v>0</v>
      </c>
      <c r="Y102" s="53"/>
      <c r="Z102" s="53"/>
      <c r="AA102" s="112"/>
      <c r="AD102" s="118"/>
      <c r="AE102" s="83"/>
      <c r="AF102" s="85" t="s">
        <v>45</v>
      </c>
      <c r="AG102" s="52" t="s">
        <v>46</v>
      </c>
      <c r="AH102" s="88">
        <f t="shared" si="1"/>
        <v>0</v>
      </c>
      <c r="AI102" s="53"/>
      <c r="AJ102" s="53"/>
      <c r="AK102" s="112"/>
      <c r="AN102" s="118"/>
      <c r="AO102" s="83"/>
      <c r="AP102" s="85" t="s">
        <v>45</v>
      </c>
      <c r="AQ102" s="52" t="s">
        <v>46</v>
      </c>
      <c r="AR102" s="88">
        <f t="shared" si="2"/>
        <v>0</v>
      </c>
      <c r="AS102" s="53"/>
      <c r="AT102" s="53"/>
      <c r="AU102" s="112"/>
      <c r="AX102" s="118"/>
      <c r="AY102" s="83"/>
      <c r="AZ102" s="85" t="s">
        <v>45</v>
      </c>
      <c r="BA102" s="52" t="s">
        <v>46</v>
      </c>
      <c r="BB102" s="88">
        <f t="shared" si="3"/>
        <v>0</v>
      </c>
      <c r="BC102" s="53"/>
      <c r="BD102" s="53"/>
      <c r="BE102" s="112"/>
      <c r="BH102" s="118"/>
      <c r="BI102" s="83"/>
      <c r="BJ102" s="85" t="s">
        <v>45</v>
      </c>
      <c r="BK102" s="52" t="s">
        <v>46</v>
      </c>
      <c r="BL102" s="88">
        <f t="shared" si="4"/>
        <v>0</v>
      </c>
      <c r="BM102" s="53"/>
      <c r="BN102" s="53"/>
      <c r="BO102" s="112"/>
      <c r="BR102" s="118"/>
      <c r="BS102" s="83"/>
      <c r="BT102" s="85" t="s">
        <v>45</v>
      </c>
      <c r="BU102" s="52" t="s">
        <v>46</v>
      </c>
      <c r="BV102" s="88">
        <f t="shared" si="5"/>
        <v>0</v>
      </c>
      <c r="BW102" s="53"/>
      <c r="BX102" s="53"/>
      <c r="BY102" s="112"/>
      <c r="CB102" s="118"/>
      <c r="CC102" s="83"/>
      <c r="CD102" s="85" t="s">
        <v>45</v>
      </c>
      <c r="CE102" s="52" t="s">
        <v>46</v>
      </c>
      <c r="CF102" s="88">
        <f t="shared" si="6"/>
        <v>0</v>
      </c>
      <c r="CG102" s="53"/>
      <c r="CH102" s="53"/>
      <c r="CI102" s="112"/>
    </row>
    <row r="103" spans="1:87" ht="20.25" customHeight="1" hidden="1">
      <c r="A103" s="13"/>
      <c r="B103" s="15"/>
      <c r="C103" s="62" t="s">
        <v>30</v>
      </c>
      <c r="D103" s="52" t="s">
        <v>31</v>
      </c>
      <c r="E103" s="53"/>
      <c r="F103" s="53"/>
      <c r="G103" s="53"/>
      <c r="H103" s="53"/>
      <c r="J103" s="111"/>
      <c r="K103" s="15"/>
      <c r="L103" s="46" t="s">
        <v>30</v>
      </c>
      <c r="M103" s="32" t="s">
        <v>31</v>
      </c>
      <c r="N103" s="71">
        <f t="shared" si="0"/>
        <v>0</v>
      </c>
      <c r="O103" s="1"/>
      <c r="P103" s="1"/>
      <c r="Q103" s="138"/>
      <c r="T103" s="118"/>
      <c r="U103" s="83"/>
      <c r="V103" s="151" t="s">
        <v>30</v>
      </c>
      <c r="W103" s="200" t="s">
        <v>31</v>
      </c>
      <c r="X103" s="76">
        <f>SUM(Q103)</f>
        <v>0</v>
      </c>
      <c r="Y103" s="58"/>
      <c r="Z103" s="58"/>
      <c r="AA103" s="113"/>
      <c r="AD103" s="118"/>
      <c r="AE103" s="83"/>
      <c r="AF103" s="151" t="s">
        <v>30</v>
      </c>
      <c r="AG103" s="68" t="s">
        <v>31</v>
      </c>
      <c r="AH103" s="76">
        <f t="shared" si="1"/>
        <v>0</v>
      </c>
      <c r="AI103" s="58"/>
      <c r="AJ103" s="58"/>
      <c r="AK103" s="113"/>
      <c r="AN103" s="118"/>
      <c r="AO103" s="83"/>
      <c r="AP103" s="151" t="s">
        <v>30</v>
      </c>
      <c r="AQ103" s="68" t="s">
        <v>31</v>
      </c>
      <c r="AR103" s="76">
        <f t="shared" si="2"/>
        <v>0</v>
      </c>
      <c r="AS103" s="58"/>
      <c r="AT103" s="58"/>
      <c r="AU103" s="113"/>
      <c r="AX103" s="118"/>
      <c r="AY103" s="83"/>
      <c r="AZ103" s="151" t="s">
        <v>30</v>
      </c>
      <c r="BA103" s="68" t="s">
        <v>31</v>
      </c>
      <c r="BB103" s="76">
        <f t="shared" si="3"/>
        <v>0</v>
      </c>
      <c r="BC103" s="58"/>
      <c r="BD103" s="58"/>
      <c r="BE103" s="113"/>
      <c r="BH103" s="118"/>
      <c r="BI103" s="83"/>
      <c r="BJ103" s="151" t="s">
        <v>30</v>
      </c>
      <c r="BK103" s="68" t="s">
        <v>31</v>
      </c>
      <c r="BL103" s="76">
        <f t="shared" si="4"/>
        <v>0</v>
      </c>
      <c r="BM103" s="58"/>
      <c r="BN103" s="58"/>
      <c r="BO103" s="113"/>
      <c r="BR103" s="118"/>
      <c r="BS103" s="83"/>
      <c r="BT103" s="151" t="s">
        <v>30</v>
      </c>
      <c r="BU103" s="68" t="s">
        <v>31</v>
      </c>
      <c r="BV103" s="76">
        <f t="shared" si="5"/>
        <v>0</v>
      </c>
      <c r="BW103" s="58"/>
      <c r="BX103" s="58"/>
      <c r="BY103" s="113"/>
      <c r="CB103" s="118"/>
      <c r="CC103" s="83"/>
      <c r="CD103" s="151" t="s">
        <v>30</v>
      </c>
      <c r="CE103" s="68" t="s">
        <v>31</v>
      </c>
      <c r="CF103" s="76">
        <f t="shared" si="6"/>
        <v>0</v>
      </c>
      <c r="CG103" s="58"/>
      <c r="CH103" s="58"/>
      <c r="CI103" s="113"/>
    </row>
    <row r="104" spans="1:87" ht="24.75" customHeight="1">
      <c r="A104" s="13"/>
      <c r="B104" s="15">
        <v>80130</v>
      </c>
      <c r="C104" s="62"/>
      <c r="D104" s="52" t="s">
        <v>47</v>
      </c>
      <c r="E104" s="53">
        <f>E105+E106+E107+E110</f>
        <v>116623</v>
      </c>
      <c r="F104" s="53"/>
      <c r="G104" s="53"/>
      <c r="H104" s="53">
        <f>SUM(H105:H110)</f>
        <v>116623</v>
      </c>
      <c r="J104" s="111"/>
      <c r="K104" s="29">
        <v>80130</v>
      </c>
      <c r="L104" s="46"/>
      <c r="M104" s="32" t="s">
        <v>100</v>
      </c>
      <c r="N104" s="71">
        <f t="shared" si="0"/>
        <v>116623</v>
      </c>
      <c r="O104" s="1">
        <f>SUM(O105:O110)</f>
        <v>18856</v>
      </c>
      <c r="P104" s="1">
        <f>SUM(P105:P110)</f>
        <v>0</v>
      </c>
      <c r="Q104" s="138">
        <f>SUM(Q105:Q110)</f>
        <v>135479</v>
      </c>
      <c r="T104" s="118"/>
      <c r="U104" s="129">
        <v>80130</v>
      </c>
      <c r="V104" s="46"/>
      <c r="W104" s="198" t="s">
        <v>100</v>
      </c>
      <c r="X104" s="71">
        <f>SUM(X105:X113)</f>
        <v>231117</v>
      </c>
      <c r="Y104" s="71">
        <f>SUM(Y105:Y113)</f>
        <v>35704</v>
      </c>
      <c r="Z104" s="71"/>
      <c r="AA104" s="180">
        <f>SUM(AA105:AA113)</f>
        <v>266821</v>
      </c>
      <c r="AD104" s="118"/>
      <c r="AE104" s="129">
        <v>80130</v>
      </c>
      <c r="AF104" s="152"/>
      <c r="AG104" s="32" t="s">
        <v>47</v>
      </c>
      <c r="AH104" s="71">
        <f t="shared" si="1"/>
        <v>266821</v>
      </c>
      <c r="AI104" s="1">
        <f>SUM(AI105:AI110)</f>
        <v>0</v>
      </c>
      <c r="AJ104" s="1">
        <f>SUM(AJ105:AJ110)</f>
        <v>0</v>
      </c>
      <c r="AK104" s="138">
        <f>SUM(AK105:AK110)</f>
        <v>163273</v>
      </c>
      <c r="AN104" s="118"/>
      <c r="AO104" s="129">
        <v>80130</v>
      </c>
      <c r="AP104" s="152"/>
      <c r="AQ104" s="32" t="s">
        <v>47</v>
      </c>
      <c r="AR104" s="71">
        <f t="shared" si="2"/>
        <v>163273</v>
      </c>
      <c r="AS104" s="1">
        <f>SUM(AS105:AS110)</f>
        <v>0</v>
      </c>
      <c r="AT104" s="1">
        <f>SUM(AT105:AT110)</f>
        <v>0</v>
      </c>
      <c r="AU104" s="138">
        <f>SUM(AU105:AU110)</f>
        <v>163273</v>
      </c>
      <c r="AX104" s="118"/>
      <c r="AY104" s="129">
        <v>80130</v>
      </c>
      <c r="AZ104" s="152"/>
      <c r="BA104" s="32" t="s">
        <v>47</v>
      </c>
      <c r="BB104" s="71">
        <f t="shared" si="3"/>
        <v>163273</v>
      </c>
      <c r="BC104" s="1">
        <f>SUM(BC105:BC110)</f>
        <v>0</v>
      </c>
      <c r="BD104" s="1">
        <f>SUM(BD105:BD110)</f>
        <v>0</v>
      </c>
      <c r="BE104" s="138">
        <f>SUM(BE105:BE110)</f>
        <v>163273</v>
      </c>
      <c r="BH104" s="118"/>
      <c r="BI104" s="129">
        <v>80130</v>
      </c>
      <c r="BJ104" s="152"/>
      <c r="BK104" s="32" t="s">
        <v>47</v>
      </c>
      <c r="BL104" s="71">
        <f t="shared" si="4"/>
        <v>163273</v>
      </c>
      <c r="BM104" s="1">
        <f>SUM(BM105:BM110)</f>
        <v>0</v>
      </c>
      <c r="BN104" s="1">
        <f>SUM(BN105:BN110)</f>
        <v>0</v>
      </c>
      <c r="BO104" s="138">
        <f>SUM(BO105:BO110)</f>
        <v>163273</v>
      </c>
      <c r="BR104" s="118"/>
      <c r="BS104" s="129">
        <v>80130</v>
      </c>
      <c r="BT104" s="152"/>
      <c r="BU104" s="32" t="s">
        <v>47</v>
      </c>
      <c r="BV104" s="71">
        <f t="shared" si="5"/>
        <v>163273</v>
      </c>
      <c r="BW104" s="1">
        <f>SUM(BW105:BW110)</f>
        <v>0</v>
      </c>
      <c r="BX104" s="1">
        <f>SUM(BX105:BX110)</f>
        <v>0</v>
      </c>
      <c r="BY104" s="138">
        <f>SUM(BY105:BY110)</f>
        <v>163273</v>
      </c>
      <c r="CB104" s="118"/>
      <c r="CC104" s="129">
        <v>80130</v>
      </c>
      <c r="CD104" s="152"/>
      <c r="CE104" s="32" t="s">
        <v>47</v>
      </c>
      <c r="CF104" s="71">
        <f t="shared" si="6"/>
        <v>163273</v>
      </c>
      <c r="CG104" s="1">
        <f>SUM(CG105:CG110)</f>
        <v>0</v>
      </c>
      <c r="CH104" s="1">
        <f>SUM(CH105:CH110)</f>
        <v>0</v>
      </c>
      <c r="CI104" s="138">
        <f>SUM(CI105:CI110)</f>
        <v>163273</v>
      </c>
    </row>
    <row r="105" spans="1:87" ht="20.25" customHeight="1">
      <c r="A105" s="13"/>
      <c r="B105" s="15"/>
      <c r="C105" s="62" t="s">
        <v>77</v>
      </c>
      <c r="D105" s="52" t="s">
        <v>27</v>
      </c>
      <c r="E105" s="53">
        <v>600</v>
      </c>
      <c r="F105" s="53"/>
      <c r="G105" s="53"/>
      <c r="H105" s="53">
        <f>SUM(E105,F105)-G105</f>
        <v>600</v>
      </c>
      <c r="J105" s="111"/>
      <c r="K105" s="15"/>
      <c r="L105" s="46" t="s">
        <v>77</v>
      </c>
      <c r="M105" s="32" t="s">
        <v>27</v>
      </c>
      <c r="N105" s="71">
        <f>SUM(H105)</f>
        <v>600</v>
      </c>
      <c r="O105" s="1">
        <v>100</v>
      </c>
      <c r="P105" s="1"/>
      <c r="Q105" s="138">
        <f>SUM(N105,O105)-P105</f>
        <v>700</v>
      </c>
      <c r="T105" s="118"/>
      <c r="U105" s="83"/>
      <c r="V105" s="46" t="s">
        <v>77</v>
      </c>
      <c r="W105" s="198" t="s">
        <v>27</v>
      </c>
      <c r="X105" s="71">
        <v>392</v>
      </c>
      <c r="Y105" s="1"/>
      <c r="Z105" s="1"/>
      <c r="AA105" s="138">
        <f aca="true" t="shared" si="16" ref="AA105:AA117">SUM(X105,Y105)-Z105</f>
        <v>392</v>
      </c>
      <c r="AD105" s="118"/>
      <c r="AE105" s="83"/>
      <c r="AF105" s="150" t="s">
        <v>77</v>
      </c>
      <c r="AG105" s="60" t="s">
        <v>27</v>
      </c>
      <c r="AH105" s="127">
        <f>SUM(AA105)</f>
        <v>392</v>
      </c>
      <c r="AI105" s="61"/>
      <c r="AJ105" s="61"/>
      <c r="AK105" s="114">
        <f>SUM(AH105,AI105)-AJ105</f>
        <v>392</v>
      </c>
      <c r="AN105" s="118"/>
      <c r="AO105" s="83"/>
      <c r="AP105" s="150" t="s">
        <v>77</v>
      </c>
      <c r="AQ105" s="60" t="s">
        <v>27</v>
      </c>
      <c r="AR105" s="127">
        <f>SUM(AK105)</f>
        <v>392</v>
      </c>
      <c r="AS105" s="61"/>
      <c r="AT105" s="61"/>
      <c r="AU105" s="114">
        <f>SUM(AR105,AS105)-AT105</f>
        <v>392</v>
      </c>
      <c r="AX105" s="118"/>
      <c r="AY105" s="83"/>
      <c r="AZ105" s="150" t="s">
        <v>77</v>
      </c>
      <c r="BA105" s="60" t="s">
        <v>27</v>
      </c>
      <c r="BB105" s="127">
        <f>SUM(AU105)</f>
        <v>392</v>
      </c>
      <c r="BC105" s="61"/>
      <c r="BD105" s="61"/>
      <c r="BE105" s="114">
        <f>SUM(BB105,BC105)-BD105</f>
        <v>392</v>
      </c>
      <c r="BH105" s="118"/>
      <c r="BI105" s="83"/>
      <c r="BJ105" s="150" t="s">
        <v>77</v>
      </c>
      <c r="BK105" s="60" t="s">
        <v>27</v>
      </c>
      <c r="BL105" s="127">
        <f>SUM(BE105)</f>
        <v>392</v>
      </c>
      <c r="BM105" s="61"/>
      <c r="BN105" s="61"/>
      <c r="BO105" s="114">
        <f>SUM(BL105,BM105)-BN105</f>
        <v>392</v>
      </c>
      <c r="BR105" s="118"/>
      <c r="BS105" s="83"/>
      <c r="BT105" s="150" t="s">
        <v>77</v>
      </c>
      <c r="BU105" s="60" t="s">
        <v>27</v>
      </c>
      <c r="BV105" s="127">
        <f>SUM(BO105)</f>
        <v>392</v>
      </c>
      <c r="BW105" s="61"/>
      <c r="BX105" s="61"/>
      <c r="BY105" s="114">
        <f>SUM(BV105,BW105)-BX105</f>
        <v>392</v>
      </c>
      <c r="CB105" s="118"/>
      <c r="CC105" s="83"/>
      <c r="CD105" s="150" t="s">
        <v>77</v>
      </c>
      <c r="CE105" s="60" t="s">
        <v>27</v>
      </c>
      <c r="CF105" s="127">
        <f>SUM(BY105)</f>
        <v>392</v>
      </c>
      <c r="CG105" s="61"/>
      <c r="CH105" s="61"/>
      <c r="CI105" s="114">
        <f>SUM(CF105,CG105)-CH105</f>
        <v>392</v>
      </c>
    </row>
    <row r="106" spans="1:87" ht="53.25" customHeight="1">
      <c r="A106" s="13"/>
      <c r="B106" s="15"/>
      <c r="C106" s="62" t="s">
        <v>76</v>
      </c>
      <c r="D106" s="52" t="s">
        <v>48</v>
      </c>
      <c r="E106" s="53">
        <v>106905</v>
      </c>
      <c r="F106" s="53"/>
      <c r="G106" s="53"/>
      <c r="H106" s="53">
        <f>SUM(E106,F106)-G106</f>
        <v>106905</v>
      </c>
      <c r="J106" s="111"/>
      <c r="K106" s="15"/>
      <c r="L106" s="46" t="s">
        <v>76</v>
      </c>
      <c r="M106" s="32" t="s">
        <v>48</v>
      </c>
      <c r="N106" s="71">
        <f>SUM(H106)</f>
        <v>106905</v>
      </c>
      <c r="O106" s="1"/>
      <c r="P106" s="1"/>
      <c r="Q106" s="138">
        <f>SUM(N106,O106)-P106</f>
        <v>106905</v>
      </c>
      <c r="T106" s="191"/>
      <c r="U106" s="233"/>
      <c r="V106" s="46" t="s">
        <v>76</v>
      </c>
      <c r="W106" s="198" t="s">
        <v>48</v>
      </c>
      <c r="X106" s="71">
        <v>109553</v>
      </c>
      <c r="Y106" s="1">
        <f>1000+6000</f>
        <v>7000</v>
      </c>
      <c r="Z106" s="1"/>
      <c r="AA106" s="138">
        <f t="shared" si="16"/>
        <v>116553</v>
      </c>
      <c r="AD106" s="118"/>
      <c r="AE106" s="83"/>
      <c r="AF106" s="85" t="s">
        <v>76</v>
      </c>
      <c r="AG106" s="52" t="s">
        <v>48</v>
      </c>
      <c r="AH106" s="74">
        <f>SUM(AA106)</f>
        <v>116553</v>
      </c>
      <c r="AI106" s="53"/>
      <c r="AJ106" s="53"/>
      <c r="AK106" s="112">
        <f>SUM(AH106,AI106)-AJ106</f>
        <v>116553</v>
      </c>
      <c r="AN106" s="118"/>
      <c r="AO106" s="83"/>
      <c r="AP106" s="85" t="s">
        <v>76</v>
      </c>
      <c r="AQ106" s="52" t="s">
        <v>48</v>
      </c>
      <c r="AR106" s="74">
        <f>SUM(AK106)</f>
        <v>116553</v>
      </c>
      <c r="AS106" s="53"/>
      <c r="AT106" s="53"/>
      <c r="AU106" s="112">
        <f>SUM(AR106,AS106)-AT106</f>
        <v>116553</v>
      </c>
      <c r="AX106" s="118"/>
      <c r="AY106" s="83"/>
      <c r="AZ106" s="85" t="s">
        <v>76</v>
      </c>
      <c r="BA106" s="52" t="s">
        <v>48</v>
      </c>
      <c r="BB106" s="74">
        <f>SUM(AU106)</f>
        <v>116553</v>
      </c>
      <c r="BC106" s="53"/>
      <c r="BD106" s="53"/>
      <c r="BE106" s="112">
        <f>SUM(BB106,BC106)-BD106</f>
        <v>116553</v>
      </c>
      <c r="BH106" s="118"/>
      <c r="BI106" s="83"/>
      <c r="BJ106" s="85" t="s">
        <v>76</v>
      </c>
      <c r="BK106" s="52" t="s">
        <v>48</v>
      </c>
      <c r="BL106" s="74">
        <f>SUM(BE106)</f>
        <v>116553</v>
      </c>
      <c r="BM106" s="53"/>
      <c r="BN106" s="53"/>
      <c r="BO106" s="112">
        <f>SUM(BL106,BM106)-BN106</f>
        <v>116553</v>
      </c>
      <c r="BR106" s="118"/>
      <c r="BS106" s="83"/>
      <c r="BT106" s="85" t="s">
        <v>76</v>
      </c>
      <c r="BU106" s="52" t="s">
        <v>48</v>
      </c>
      <c r="BV106" s="74">
        <f>SUM(BO106)</f>
        <v>116553</v>
      </c>
      <c r="BW106" s="53"/>
      <c r="BX106" s="53"/>
      <c r="BY106" s="112">
        <f>SUM(BV106,BW106)-BX106</f>
        <v>116553</v>
      </c>
      <c r="CB106" s="118"/>
      <c r="CC106" s="83"/>
      <c r="CD106" s="85" t="s">
        <v>76</v>
      </c>
      <c r="CE106" s="52" t="s">
        <v>48</v>
      </c>
      <c r="CF106" s="74">
        <f>SUM(BY106)</f>
        <v>116553</v>
      </c>
      <c r="CG106" s="53"/>
      <c r="CH106" s="53"/>
      <c r="CI106" s="112">
        <f>SUM(CF106,CG106)-CH106</f>
        <v>116553</v>
      </c>
    </row>
    <row r="107" spans="1:87" ht="19.5" customHeight="1">
      <c r="A107" s="43"/>
      <c r="B107" s="33"/>
      <c r="C107" s="57" t="s">
        <v>78</v>
      </c>
      <c r="D107" s="55" t="s">
        <v>46</v>
      </c>
      <c r="E107" s="56">
        <v>8358</v>
      </c>
      <c r="F107" s="56"/>
      <c r="G107" s="56"/>
      <c r="H107" s="56">
        <f>SUM(E107,F107)-G107</f>
        <v>8358</v>
      </c>
      <c r="J107" s="111"/>
      <c r="K107" s="15"/>
      <c r="L107" s="46" t="s">
        <v>78</v>
      </c>
      <c r="M107" s="32" t="s">
        <v>46</v>
      </c>
      <c r="N107" s="71">
        <f>SUM(H107)</f>
        <v>8358</v>
      </c>
      <c r="O107" s="1">
        <v>14000</v>
      </c>
      <c r="P107" s="1"/>
      <c r="Q107" s="138">
        <f>SUM(N107,O107)-P107</f>
        <v>22358</v>
      </c>
      <c r="T107" s="118"/>
      <c r="U107" s="83"/>
      <c r="V107" s="87" t="s">
        <v>78</v>
      </c>
      <c r="W107" s="204" t="s">
        <v>46</v>
      </c>
      <c r="X107" s="72">
        <v>20437</v>
      </c>
      <c r="Y107" s="45">
        <f>1000+1234</f>
        <v>2234</v>
      </c>
      <c r="Z107" s="45"/>
      <c r="AA107" s="121">
        <f t="shared" si="16"/>
        <v>22671</v>
      </c>
      <c r="AD107" s="118"/>
      <c r="AE107" s="83"/>
      <c r="AF107" s="85" t="s">
        <v>78</v>
      </c>
      <c r="AG107" s="52" t="s">
        <v>46</v>
      </c>
      <c r="AH107" s="74">
        <f>SUM(AA107)</f>
        <v>22671</v>
      </c>
      <c r="AI107" s="53"/>
      <c r="AJ107" s="53"/>
      <c r="AK107" s="112">
        <f>SUM(AH107,AI107)-AJ107</f>
        <v>22671</v>
      </c>
      <c r="AN107" s="118"/>
      <c r="AO107" s="83"/>
      <c r="AP107" s="85" t="s">
        <v>78</v>
      </c>
      <c r="AQ107" s="52" t="s">
        <v>46</v>
      </c>
      <c r="AR107" s="74">
        <f>SUM(AK107)</f>
        <v>22671</v>
      </c>
      <c r="AS107" s="53"/>
      <c r="AT107" s="53"/>
      <c r="AU107" s="112">
        <f>SUM(AR107,AS107)-AT107</f>
        <v>22671</v>
      </c>
      <c r="AX107" s="118"/>
      <c r="AY107" s="83"/>
      <c r="AZ107" s="85" t="s">
        <v>78</v>
      </c>
      <c r="BA107" s="52" t="s">
        <v>46</v>
      </c>
      <c r="BB107" s="74">
        <f>SUM(AU107)</f>
        <v>22671</v>
      </c>
      <c r="BC107" s="53"/>
      <c r="BD107" s="53"/>
      <c r="BE107" s="112">
        <f>SUM(BB107,BC107)-BD107</f>
        <v>22671</v>
      </c>
      <c r="BH107" s="118"/>
      <c r="BI107" s="83"/>
      <c r="BJ107" s="85" t="s">
        <v>78</v>
      </c>
      <c r="BK107" s="52" t="s">
        <v>46</v>
      </c>
      <c r="BL107" s="74">
        <f>SUM(BE107)</f>
        <v>22671</v>
      </c>
      <c r="BM107" s="53"/>
      <c r="BN107" s="53"/>
      <c r="BO107" s="112">
        <f>SUM(BL107,BM107)-BN107</f>
        <v>22671</v>
      </c>
      <c r="BR107" s="118"/>
      <c r="BS107" s="83"/>
      <c r="BT107" s="85" t="s">
        <v>78</v>
      </c>
      <c r="BU107" s="52" t="s">
        <v>46</v>
      </c>
      <c r="BV107" s="74">
        <f>SUM(BO107)</f>
        <v>22671</v>
      </c>
      <c r="BW107" s="53"/>
      <c r="BX107" s="53"/>
      <c r="BY107" s="112">
        <f>SUM(BV107,BW107)-BX107</f>
        <v>22671</v>
      </c>
      <c r="CB107" s="118"/>
      <c r="CC107" s="83"/>
      <c r="CD107" s="85" t="s">
        <v>78</v>
      </c>
      <c r="CE107" s="52" t="s">
        <v>46</v>
      </c>
      <c r="CF107" s="74">
        <f>SUM(BY107)</f>
        <v>22671</v>
      </c>
      <c r="CG107" s="53"/>
      <c r="CH107" s="53"/>
      <c r="CI107" s="112">
        <f>SUM(CF107,CG107)-CH107</f>
        <v>22671</v>
      </c>
    </row>
    <row r="108" spans="1:87" ht="30" customHeight="1">
      <c r="A108" s="13"/>
      <c r="B108" s="15"/>
      <c r="C108" s="14"/>
      <c r="D108" s="16"/>
      <c r="E108" s="17"/>
      <c r="F108" s="17"/>
      <c r="G108" s="17"/>
      <c r="H108" s="17"/>
      <c r="J108" s="111"/>
      <c r="K108" s="15"/>
      <c r="L108" s="46" t="s">
        <v>81</v>
      </c>
      <c r="M108" s="32" t="s">
        <v>15</v>
      </c>
      <c r="N108" s="71"/>
      <c r="O108" s="1">
        <v>4756</v>
      </c>
      <c r="P108" s="1"/>
      <c r="Q108" s="138">
        <f>SUM(N108,O108)-P108</f>
        <v>4756</v>
      </c>
      <c r="T108" s="118"/>
      <c r="U108" s="83"/>
      <c r="V108" s="46" t="s">
        <v>126</v>
      </c>
      <c r="W108" s="198" t="s">
        <v>149</v>
      </c>
      <c r="X108" s="71"/>
      <c r="Y108" s="1">
        <f>25520+950</f>
        <v>26470</v>
      </c>
      <c r="Z108" s="1"/>
      <c r="AA108" s="138">
        <f t="shared" si="16"/>
        <v>26470</v>
      </c>
      <c r="AD108" s="118"/>
      <c r="AE108" s="83"/>
      <c r="AF108" s="152" t="s">
        <v>81</v>
      </c>
      <c r="AG108" s="32" t="s">
        <v>15</v>
      </c>
      <c r="AH108" s="74">
        <f>SUM(AA108)</f>
        <v>26470</v>
      </c>
      <c r="AI108" s="53"/>
      <c r="AJ108" s="53"/>
      <c r="AK108" s="112"/>
      <c r="AN108" s="118"/>
      <c r="AO108" s="83"/>
      <c r="AP108" s="85"/>
      <c r="AQ108" s="52"/>
      <c r="AR108" s="74"/>
      <c r="AS108" s="53"/>
      <c r="AT108" s="53"/>
      <c r="AU108" s="112"/>
      <c r="AX108" s="118"/>
      <c r="AY108" s="83"/>
      <c r="AZ108" s="85"/>
      <c r="BA108" s="52"/>
      <c r="BB108" s="74"/>
      <c r="BC108" s="53"/>
      <c r="BD108" s="53"/>
      <c r="BE108" s="112"/>
      <c r="BH108" s="118"/>
      <c r="BI108" s="83"/>
      <c r="BJ108" s="85"/>
      <c r="BK108" s="52"/>
      <c r="BL108" s="74"/>
      <c r="BM108" s="53"/>
      <c r="BN108" s="53"/>
      <c r="BO108" s="112"/>
      <c r="BR108" s="118"/>
      <c r="BS108" s="83"/>
      <c r="BT108" s="85"/>
      <c r="BU108" s="52"/>
      <c r="BV108" s="74"/>
      <c r="BW108" s="53"/>
      <c r="BX108" s="53"/>
      <c r="BY108" s="112"/>
      <c r="CB108" s="118"/>
      <c r="CC108" s="83"/>
      <c r="CD108" s="85"/>
      <c r="CE108" s="52"/>
      <c r="CF108" s="74"/>
      <c r="CG108" s="53"/>
      <c r="CH108" s="53"/>
      <c r="CI108" s="112"/>
    </row>
    <row r="109" spans="1:87" ht="30" customHeight="1">
      <c r="A109" s="13"/>
      <c r="B109" s="15"/>
      <c r="C109" s="14"/>
      <c r="D109" s="16"/>
      <c r="E109" s="17"/>
      <c r="F109" s="17"/>
      <c r="G109" s="17"/>
      <c r="H109" s="17"/>
      <c r="J109" s="111"/>
      <c r="K109" s="15"/>
      <c r="L109" s="46"/>
      <c r="M109" s="32"/>
      <c r="N109" s="71"/>
      <c r="O109" s="1"/>
      <c r="P109" s="1"/>
      <c r="Q109" s="138"/>
      <c r="T109" s="118"/>
      <c r="U109" s="83"/>
      <c r="V109" s="14" t="s">
        <v>80</v>
      </c>
      <c r="W109" s="197" t="s">
        <v>29</v>
      </c>
      <c r="X109" s="71"/>
      <c r="Y109" s="1"/>
      <c r="Z109" s="1"/>
      <c r="AA109" s="138">
        <f t="shared" si="16"/>
        <v>0</v>
      </c>
      <c r="AD109" s="118"/>
      <c r="AE109" s="83"/>
      <c r="AF109" s="193"/>
      <c r="AG109" s="16"/>
      <c r="AH109" s="74"/>
      <c r="AI109" s="53"/>
      <c r="AJ109" s="53"/>
      <c r="AK109" s="112"/>
      <c r="AN109" s="118"/>
      <c r="AO109" s="83"/>
      <c r="AP109" s="85"/>
      <c r="AQ109" s="52"/>
      <c r="AR109" s="74"/>
      <c r="AS109" s="53"/>
      <c r="AT109" s="53"/>
      <c r="AU109" s="112"/>
      <c r="AX109" s="118"/>
      <c r="AY109" s="83"/>
      <c r="AZ109" s="85"/>
      <c r="BA109" s="52"/>
      <c r="BB109" s="74"/>
      <c r="BC109" s="53"/>
      <c r="BD109" s="53"/>
      <c r="BE109" s="112"/>
      <c r="BH109" s="118"/>
      <c r="BI109" s="83"/>
      <c r="BJ109" s="85"/>
      <c r="BK109" s="52"/>
      <c r="BL109" s="74"/>
      <c r="BM109" s="53"/>
      <c r="BN109" s="53"/>
      <c r="BO109" s="112"/>
      <c r="BR109" s="118"/>
      <c r="BS109" s="83"/>
      <c r="BT109" s="85"/>
      <c r="BU109" s="52"/>
      <c r="BV109" s="74"/>
      <c r="BW109" s="53"/>
      <c r="BX109" s="53"/>
      <c r="BY109" s="112"/>
      <c r="CB109" s="118"/>
      <c r="CC109" s="83"/>
      <c r="CD109" s="85"/>
      <c r="CE109" s="52"/>
      <c r="CF109" s="74"/>
      <c r="CG109" s="53"/>
      <c r="CH109" s="53"/>
      <c r="CI109" s="112"/>
    </row>
    <row r="110" spans="1:87" ht="20.25" customHeight="1">
      <c r="A110" s="13"/>
      <c r="B110" s="15"/>
      <c r="C110" s="14" t="s">
        <v>79</v>
      </c>
      <c r="D110" s="16" t="s">
        <v>31</v>
      </c>
      <c r="E110" s="17">
        <v>760</v>
      </c>
      <c r="F110" s="17"/>
      <c r="G110" s="17"/>
      <c r="H110" s="17">
        <f>SUM(E110,F110)-G110</f>
        <v>760</v>
      </c>
      <c r="J110" s="111"/>
      <c r="K110" s="15"/>
      <c r="L110" s="46" t="s">
        <v>79</v>
      </c>
      <c r="M110" s="32" t="s">
        <v>31</v>
      </c>
      <c r="N110" s="71">
        <f>SUM(H110)</f>
        <v>760</v>
      </c>
      <c r="O110" s="1"/>
      <c r="P110" s="1"/>
      <c r="Q110" s="138">
        <f>SUM(N110,O110)-P110</f>
        <v>760</v>
      </c>
      <c r="T110" s="191"/>
      <c r="U110" s="233"/>
      <c r="V110" s="46" t="s">
        <v>79</v>
      </c>
      <c r="W110" s="198" t="s">
        <v>31</v>
      </c>
      <c r="X110" s="71">
        <v>23657</v>
      </c>
      <c r="Y110" s="1"/>
      <c r="Z110" s="1"/>
      <c r="AA110" s="138">
        <f t="shared" si="16"/>
        <v>23657</v>
      </c>
      <c r="AD110" s="118"/>
      <c r="AE110" s="83"/>
      <c r="AF110" s="85" t="s">
        <v>79</v>
      </c>
      <c r="AG110" s="52" t="s">
        <v>31</v>
      </c>
      <c r="AH110" s="74">
        <f>SUM(AA110)</f>
        <v>23657</v>
      </c>
      <c r="AI110" s="53"/>
      <c r="AJ110" s="53"/>
      <c r="AK110" s="112">
        <f>SUM(AH110,AI110)-AJ110</f>
        <v>23657</v>
      </c>
      <c r="AN110" s="118"/>
      <c r="AO110" s="83"/>
      <c r="AP110" s="85" t="s">
        <v>79</v>
      </c>
      <c r="AQ110" s="52" t="s">
        <v>31</v>
      </c>
      <c r="AR110" s="74">
        <f>SUM(AK110)</f>
        <v>23657</v>
      </c>
      <c r="AS110" s="53"/>
      <c r="AT110" s="53"/>
      <c r="AU110" s="112">
        <f>SUM(AR110,AS110)-AT110</f>
        <v>23657</v>
      </c>
      <c r="AX110" s="118"/>
      <c r="AY110" s="83"/>
      <c r="AZ110" s="85" t="s">
        <v>79</v>
      </c>
      <c r="BA110" s="52" t="s">
        <v>31</v>
      </c>
      <c r="BB110" s="74">
        <f>SUM(AU110)</f>
        <v>23657</v>
      </c>
      <c r="BC110" s="53"/>
      <c r="BD110" s="53"/>
      <c r="BE110" s="112">
        <f>SUM(BB110,BC110)-BD110</f>
        <v>23657</v>
      </c>
      <c r="BH110" s="118"/>
      <c r="BI110" s="83"/>
      <c r="BJ110" s="85" t="s">
        <v>79</v>
      </c>
      <c r="BK110" s="52" t="s">
        <v>31</v>
      </c>
      <c r="BL110" s="74">
        <f>SUM(BE110)</f>
        <v>23657</v>
      </c>
      <c r="BM110" s="53"/>
      <c r="BN110" s="53"/>
      <c r="BO110" s="112">
        <f>SUM(BL110,BM110)-BN110</f>
        <v>23657</v>
      </c>
      <c r="BR110" s="118"/>
      <c r="BS110" s="83"/>
      <c r="BT110" s="85" t="s">
        <v>79</v>
      </c>
      <c r="BU110" s="52" t="s">
        <v>31</v>
      </c>
      <c r="BV110" s="74">
        <f>SUM(BO110)</f>
        <v>23657</v>
      </c>
      <c r="BW110" s="53"/>
      <c r="BX110" s="53"/>
      <c r="BY110" s="112">
        <f>SUM(BV110,BW110)-BX110</f>
        <v>23657</v>
      </c>
      <c r="CB110" s="118"/>
      <c r="CC110" s="83"/>
      <c r="CD110" s="85" t="s">
        <v>79</v>
      </c>
      <c r="CE110" s="52" t="s">
        <v>31</v>
      </c>
      <c r="CF110" s="74">
        <f>SUM(BY110)</f>
        <v>23657</v>
      </c>
      <c r="CG110" s="53"/>
      <c r="CH110" s="53"/>
      <c r="CI110" s="112">
        <f>SUM(CF110,CG110)-CH110</f>
        <v>23657</v>
      </c>
    </row>
    <row r="111" spans="1:87" ht="29.25" customHeight="1" hidden="1">
      <c r="A111" s="13"/>
      <c r="B111" s="15"/>
      <c r="C111" s="14"/>
      <c r="D111" s="16"/>
      <c r="E111" s="17"/>
      <c r="F111" s="17"/>
      <c r="G111" s="17"/>
      <c r="H111" s="17"/>
      <c r="J111" s="111"/>
      <c r="K111" s="15"/>
      <c r="L111" s="14"/>
      <c r="M111" s="16"/>
      <c r="N111" s="86"/>
      <c r="O111" s="17"/>
      <c r="P111" s="17"/>
      <c r="Q111" s="116"/>
      <c r="T111" s="118"/>
      <c r="U111" s="83"/>
      <c r="V111" s="87">
        <v>2390</v>
      </c>
      <c r="W111" s="204" t="s">
        <v>136</v>
      </c>
      <c r="X111" s="72"/>
      <c r="Y111" s="45"/>
      <c r="Z111" s="45"/>
      <c r="AA111" s="121">
        <f t="shared" si="16"/>
        <v>0</v>
      </c>
      <c r="AD111" s="118"/>
      <c r="AE111" s="83"/>
      <c r="AF111" s="193"/>
      <c r="AG111" s="16"/>
      <c r="AH111" s="74"/>
      <c r="AI111" s="58"/>
      <c r="AJ111" s="58"/>
      <c r="AK111" s="113"/>
      <c r="AN111" s="118"/>
      <c r="AO111" s="83"/>
      <c r="AP111" s="151"/>
      <c r="AQ111" s="68"/>
      <c r="AR111" s="76"/>
      <c r="AS111" s="58"/>
      <c r="AT111" s="58"/>
      <c r="AU111" s="113"/>
      <c r="AX111" s="118"/>
      <c r="AY111" s="83"/>
      <c r="AZ111" s="151"/>
      <c r="BA111" s="68"/>
      <c r="BB111" s="76"/>
      <c r="BC111" s="58"/>
      <c r="BD111" s="58"/>
      <c r="BE111" s="113"/>
      <c r="BH111" s="118"/>
      <c r="BI111" s="83"/>
      <c r="BJ111" s="151"/>
      <c r="BK111" s="68"/>
      <c r="BL111" s="76"/>
      <c r="BM111" s="58"/>
      <c r="BN111" s="58"/>
      <c r="BO111" s="113"/>
      <c r="BR111" s="118"/>
      <c r="BS111" s="83"/>
      <c r="BT111" s="151"/>
      <c r="BU111" s="68"/>
      <c r="BV111" s="76"/>
      <c r="BW111" s="58"/>
      <c r="BX111" s="58"/>
      <c r="BY111" s="113"/>
      <c r="CB111" s="118"/>
      <c r="CC111" s="83"/>
      <c r="CD111" s="151"/>
      <c r="CE111" s="68"/>
      <c r="CF111" s="76"/>
      <c r="CG111" s="58"/>
      <c r="CH111" s="58"/>
      <c r="CI111" s="113"/>
    </row>
    <row r="112" spans="1:87" ht="57" customHeight="1">
      <c r="A112" s="13"/>
      <c r="B112" s="15"/>
      <c r="C112" s="14"/>
      <c r="D112" s="16"/>
      <c r="E112" s="17"/>
      <c r="F112" s="17"/>
      <c r="G112" s="17"/>
      <c r="H112" s="17"/>
      <c r="J112" s="111"/>
      <c r="K112" s="15"/>
      <c r="L112" s="14"/>
      <c r="M112" s="16"/>
      <c r="N112" s="86"/>
      <c r="O112" s="17"/>
      <c r="P112" s="17"/>
      <c r="Q112" s="116"/>
      <c r="T112" s="191"/>
      <c r="U112" s="233"/>
      <c r="V112" s="46">
        <v>2708</v>
      </c>
      <c r="W112" s="198" t="s">
        <v>135</v>
      </c>
      <c r="X112" s="71">
        <v>57808</v>
      </c>
      <c r="Y112" s="1"/>
      <c r="Z112" s="1"/>
      <c r="AA112" s="138">
        <f t="shared" si="16"/>
        <v>57808</v>
      </c>
      <c r="AD112" s="118"/>
      <c r="AE112" s="83"/>
      <c r="AF112" s="193"/>
      <c r="AG112" s="16"/>
      <c r="AH112" s="74"/>
      <c r="AI112" s="58"/>
      <c r="AJ112" s="58"/>
      <c r="AK112" s="113"/>
      <c r="AN112" s="118"/>
      <c r="AO112" s="83"/>
      <c r="AP112" s="151"/>
      <c r="AQ112" s="68"/>
      <c r="AR112" s="76"/>
      <c r="AS112" s="58"/>
      <c r="AT112" s="58"/>
      <c r="AU112" s="113"/>
      <c r="AX112" s="118"/>
      <c r="AY112" s="83"/>
      <c r="AZ112" s="151"/>
      <c r="BA112" s="68"/>
      <c r="BB112" s="76"/>
      <c r="BC112" s="58"/>
      <c r="BD112" s="58"/>
      <c r="BE112" s="113"/>
      <c r="BH112" s="118"/>
      <c r="BI112" s="83"/>
      <c r="BJ112" s="151"/>
      <c r="BK112" s="68"/>
      <c r="BL112" s="76"/>
      <c r="BM112" s="58"/>
      <c r="BN112" s="58"/>
      <c r="BO112" s="113"/>
      <c r="BR112" s="118"/>
      <c r="BS112" s="83"/>
      <c r="BT112" s="151"/>
      <c r="BU112" s="68"/>
      <c r="BV112" s="76"/>
      <c r="BW112" s="58"/>
      <c r="BX112" s="58"/>
      <c r="BY112" s="113"/>
      <c r="CB112" s="118"/>
      <c r="CC112" s="83"/>
      <c r="CD112" s="151"/>
      <c r="CE112" s="68"/>
      <c r="CF112" s="76"/>
      <c r="CG112" s="58"/>
      <c r="CH112" s="58"/>
      <c r="CI112" s="113"/>
    </row>
    <row r="113" spans="1:87" s="21" customFormat="1" ht="59.25" customHeight="1" thickBot="1">
      <c r="A113" s="13"/>
      <c r="B113" s="13"/>
      <c r="C113" s="19"/>
      <c r="D113" s="16"/>
      <c r="E113" s="18"/>
      <c r="F113" s="18"/>
      <c r="G113" s="18"/>
      <c r="H113" s="18"/>
      <c r="J113" s="111"/>
      <c r="K113" s="13"/>
      <c r="L113" s="19">
        <v>2380</v>
      </c>
      <c r="M113" s="16" t="s">
        <v>106</v>
      </c>
      <c r="N113" s="165">
        <f aca="true" t="shared" si="17" ref="N113:N130">SUM(H113)</f>
        <v>0</v>
      </c>
      <c r="O113" s="18">
        <f>11857+2117</f>
        <v>13974</v>
      </c>
      <c r="P113" s="18"/>
      <c r="Q113" s="116">
        <f>SUM(N113,O113)-P113</f>
        <v>13974</v>
      </c>
      <c r="R113" s="175"/>
      <c r="T113" s="111"/>
      <c r="U113" s="13"/>
      <c r="V113" s="195">
        <v>2709</v>
      </c>
      <c r="W113" s="204" t="s">
        <v>135</v>
      </c>
      <c r="X113" s="72">
        <v>19270</v>
      </c>
      <c r="Y113" s="231"/>
      <c r="Z113" s="232"/>
      <c r="AA113" s="215">
        <f>SUM(X113,Y113)-Z113</f>
        <v>19270</v>
      </c>
      <c r="AD113" s="111"/>
      <c r="AE113" s="172"/>
      <c r="AF113" s="174">
        <v>2380</v>
      </c>
      <c r="AG113" s="16" t="s">
        <v>106</v>
      </c>
      <c r="AH113" s="88">
        <f aca="true" t="shared" si="18" ref="AH113:AH121">SUM(AA113)</f>
        <v>19270</v>
      </c>
      <c r="AI113" s="155"/>
      <c r="AJ113" s="155"/>
      <c r="AK113" s="156"/>
      <c r="AN113" s="111"/>
      <c r="AO113" s="13"/>
      <c r="AP113" s="154">
        <v>213</v>
      </c>
      <c r="AQ113" s="68" t="s">
        <v>64</v>
      </c>
      <c r="AR113" s="90">
        <f aca="true" t="shared" si="19" ref="AR113:AR130">SUM(AK113)</f>
        <v>0</v>
      </c>
      <c r="AS113" s="155"/>
      <c r="AT113" s="155"/>
      <c r="AU113" s="156"/>
      <c r="AX113" s="111"/>
      <c r="AY113" s="13"/>
      <c r="AZ113" s="154">
        <v>213</v>
      </c>
      <c r="BA113" s="68" t="s">
        <v>64</v>
      </c>
      <c r="BB113" s="90">
        <f aca="true" t="shared" si="20" ref="BB113:BB130">SUM(AU113)</f>
        <v>0</v>
      </c>
      <c r="BC113" s="155"/>
      <c r="BD113" s="155"/>
      <c r="BE113" s="156"/>
      <c r="BH113" s="111"/>
      <c r="BI113" s="13"/>
      <c r="BJ113" s="154">
        <v>213</v>
      </c>
      <c r="BK113" s="68" t="s">
        <v>64</v>
      </c>
      <c r="BL113" s="90">
        <f aca="true" t="shared" si="21" ref="BL113:BL130">SUM(BE113)</f>
        <v>0</v>
      </c>
      <c r="BM113" s="155"/>
      <c r="BN113" s="155"/>
      <c r="BO113" s="156"/>
      <c r="BR113" s="111"/>
      <c r="BS113" s="13"/>
      <c r="BT113" s="154">
        <v>213</v>
      </c>
      <c r="BU113" s="68" t="s">
        <v>64</v>
      </c>
      <c r="BV113" s="90">
        <f aca="true" t="shared" si="22" ref="BV113:BV130">SUM(BO113)</f>
        <v>0</v>
      </c>
      <c r="BW113" s="155"/>
      <c r="BX113" s="155"/>
      <c r="BY113" s="156"/>
      <c r="CB113" s="111"/>
      <c r="CC113" s="13"/>
      <c r="CD113" s="154">
        <v>213</v>
      </c>
      <c r="CE113" s="68" t="s">
        <v>64</v>
      </c>
      <c r="CF113" s="90">
        <f aca="true" t="shared" si="23" ref="CF113:CF130">SUM(BY113)</f>
        <v>0</v>
      </c>
      <c r="CG113" s="155"/>
      <c r="CH113" s="155"/>
      <c r="CI113" s="156"/>
    </row>
    <row r="114" spans="1:87" s="21" customFormat="1" ht="25.5" customHeight="1" hidden="1">
      <c r="A114" s="13"/>
      <c r="B114" s="13">
        <v>80197</v>
      </c>
      <c r="C114" s="19"/>
      <c r="D114" s="20" t="s">
        <v>103</v>
      </c>
      <c r="E114" s="18">
        <f>SUM(E115)</f>
        <v>0</v>
      </c>
      <c r="F114" s="18"/>
      <c r="G114" s="18"/>
      <c r="H114" s="18">
        <f>SUM(H115)</f>
        <v>0</v>
      </c>
      <c r="J114" s="111"/>
      <c r="K114" s="13">
        <v>80197</v>
      </c>
      <c r="L114" s="166"/>
      <c r="M114" s="167" t="s">
        <v>103</v>
      </c>
      <c r="N114" s="168">
        <f>SUM(H114)</f>
        <v>0</v>
      </c>
      <c r="O114" s="168">
        <f>SUM(O115)</f>
        <v>13974</v>
      </c>
      <c r="P114" s="168">
        <f>SUM(J114)</f>
        <v>0</v>
      </c>
      <c r="Q114" s="169">
        <f>SUM(Q115)</f>
        <v>13974</v>
      </c>
      <c r="R114" s="175"/>
      <c r="T114" s="120"/>
      <c r="U114" s="28">
        <v>80195</v>
      </c>
      <c r="V114" s="195"/>
      <c r="W114" s="209" t="s">
        <v>59</v>
      </c>
      <c r="X114" s="72">
        <f>SUM(X115)</f>
        <v>0</v>
      </c>
      <c r="Y114" s="72"/>
      <c r="Z114" s="72"/>
      <c r="AA114" s="180">
        <f>SUM(X114,Y114)-Z114</f>
        <v>0</v>
      </c>
      <c r="AD114" s="111"/>
      <c r="AE114" s="172">
        <v>80197</v>
      </c>
      <c r="AF114" s="173"/>
      <c r="AG114" s="167" t="s">
        <v>103</v>
      </c>
      <c r="AH114" s="88">
        <f>SUM(AA114)</f>
        <v>0</v>
      </c>
      <c r="AI114" s="142"/>
      <c r="AJ114" s="142"/>
      <c r="AK114" s="143">
        <f>SUM(AK115)</f>
        <v>0</v>
      </c>
      <c r="AN114" s="111"/>
      <c r="AO114" s="13">
        <v>80195</v>
      </c>
      <c r="AP114" s="140"/>
      <c r="AQ114" s="141" t="s">
        <v>59</v>
      </c>
      <c r="AR114" s="88">
        <f t="shared" si="19"/>
        <v>0</v>
      </c>
      <c r="AS114" s="142"/>
      <c r="AT114" s="142"/>
      <c r="AU114" s="143">
        <f>SUM(AU115)</f>
        <v>0</v>
      </c>
      <c r="AX114" s="111"/>
      <c r="AY114" s="13">
        <v>80195</v>
      </c>
      <c r="AZ114" s="140"/>
      <c r="BA114" s="141" t="s">
        <v>59</v>
      </c>
      <c r="BB114" s="88">
        <f t="shared" si="20"/>
        <v>0</v>
      </c>
      <c r="BC114" s="142"/>
      <c r="BD114" s="142"/>
      <c r="BE114" s="143">
        <f>SUM(BE115)</f>
        <v>0</v>
      </c>
      <c r="BH114" s="111"/>
      <c r="BI114" s="13">
        <v>80195</v>
      </c>
      <c r="BJ114" s="140"/>
      <c r="BK114" s="141" t="s">
        <v>59</v>
      </c>
      <c r="BL114" s="88">
        <f t="shared" si="21"/>
        <v>0</v>
      </c>
      <c r="BM114" s="142"/>
      <c r="BN114" s="142"/>
      <c r="BO114" s="143">
        <f>SUM(BO115)</f>
        <v>0</v>
      </c>
      <c r="BR114" s="111"/>
      <c r="BS114" s="13">
        <v>80195</v>
      </c>
      <c r="BT114" s="140"/>
      <c r="BU114" s="141" t="s">
        <v>59</v>
      </c>
      <c r="BV114" s="88">
        <f t="shared" si="22"/>
        <v>0</v>
      </c>
      <c r="BW114" s="142"/>
      <c r="BX114" s="142"/>
      <c r="BY114" s="143">
        <f>SUM(BY115)</f>
        <v>0</v>
      </c>
      <c r="CB114" s="111"/>
      <c r="CC114" s="13">
        <v>80195</v>
      </c>
      <c r="CD114" s="140"/>
      <c r="CE114" s="141" t="s">
        <v>59</v>
      </c>
      <c r="CF114" s="88">
        <f t="shared" si="23"/>
        <v>0</v>
      </c>
      <c r="CG114" s="142"/>
      <c r="CH114" s="142"/>
      <c r="CI114" s="143">
        <f>SUM(CI115)</f>
        <v>0</v>
      </c>
    </row>
    <row r="115" spans="1:87" s="21" customFormat="1" ht="57.75" customHeight="1" hidden="1" thickBot="1">
      <c r="A115" s="13"/>
      <c r="B115" s="13"/>
      <c r="C115" s="19"/>
      <c r="D115" s="16"/>
      <c r="E115" s="18"/>
      <c r="F115" s="18"/>
      <c r="G115" s="18"/>
      <c r="H115" s="18"/>
      <c r="J115" s="111"/>
      <c r="K115" s="13"/>
      <c r="L115" s="19">
        <v>2380</v>
      </c>
      <c r="M115" s="16" t="s">
        <v>106</v>
      </c>
      <c r="N115" s="165">
        <f>SUM(H115)</f>
        <v>0</v>
      </c>
      <c r="O115" s="18">
        <f>11857+2117</f>
        <v>13974</v>
      </c>
      <c r="P115" s="18"/>
      <c r="Q115" s="116">
        <f>SUM(N115,O115)-P115</f>
        <v>13974</v>
      </c>
      <c r="R115" s="175"/>
      <c r="T115" s="111"/>
      <c r="U115" s="13"/>
      <c r="V115" s="195">
        <v>2130</v>
      </c>
      <c r="W115" s="204" t="s">
        <v>64</v>
      </c>
      <c r="X115" s="72"/>
      <c r="Y115" s="231"/>
      <c r="Z115" s="232"/>
      <c r="AA115" s="215">
        <f>SUM(X115,Y115)-Z115</f>
        <v>0</v>
      </c>
      <c r="AD115" s="111"/>
      <c r="AE115" s="172"/>
      <c r="AF115" s="174">
        <v>2380</v>
      </c>
      <c r="AG115" s="16" t="s">
        <v>106</v>
      </c>
      <c r="AH115" s="88">
        <f>SUM(AA115)</f>
        <v>0</v>
      </c>
      <c r="AI115" s="155"/>
      <c r="AJ115" s="155"/>
      <c r="AK115" s="156"/>
      <c r="AN115" s="111"/>
      <c r="AO115" s="13"/>
      <c r="AP115" s="154">
        <v>213</v>
      </c>
      <c r="AQ115" s="68" t="s">
        <v>64</v>
      </c>
      <c r="AR115" s="90">
        <f t="shared" si="19"/>
        <v>0</v>
      </c>
      <c r="AS115" s="155"/>
      <c r="AT115" s="155"/>
      <c r="AU115" s="156"/>
      <c r="AX115" s="111"/>
      <c r="AY115" s="13"/>
      <c r="AZ115" s="154">
        <v>213</v>
      </c>
      <c r="BA115" s="68" t="s">
        <v>64</v>
      </c>
      <c r="BB115" s="90">
        <f t="shared" si="20"/>
        <v>0</v>
      </c>
      <c r="BC115" s="155"/>
      <c r="BD115" s="155"/>
      <c r="BE115" s="156"/>
      <c r="BH115" s="111"/>
      <c r="BI115" s="13"/>
      <c r="BJ115" s="154">
        <v>213</v>
      </c>
      <c r="BK115" s="68" t="s">
        <v>64</v>
      </c>
      <c r="BL115" s="90">
        <f t="shared" si="21"/>
        <v>0</v>
      </c>
      <c r="BM115" s="155"/>
      <c r="BN115" s="155"/>
      <c r="BO115" s="156"/>
      <c r="BR115" s="111"/>
      <c r="BS115" s="13"/>
      <c r="BT115" s="154">
        <v>213</v>
      </c>
      <c r="BU115" s="68" t="s">
        <v>64</v>
      </c>
      <c r="BV115" s="90">
        <f t="shared" si="22"/>
        <v>0</v>
      </c>
      <c r="BW115" s="155"/>
      <c r="BX115" s="155"/>
      <c r="BY115" s="156"/>
      <c r="CB115" s="111"/>
      <c r="CC115" s="13"/>
      <c r="CD115" s="154">
        <v>213</v>
      </c>
      <c r="CE115" s="68" t="s">
        <v>64</v>
      </c>
      <c r="CF115" s="90">
        <f t="shared" si="23"/>
        <v>0</v>
      </c>
      <c r="CG115" s="155"/>
      <c r="CH115" s="155"/>
      <c r="CI115" s="156"/>
    </row>
    <row r="116" spans="1:87" s="21" customFormat="1" ht="25.5" customHeight="1">
      <c r="A116" s="13"/>
      <c r="B116" s="13">
        <v>80197</v>
      </c>
      <c r="C116" s="19"/>
      <c r="D116" s="20" t="s">
        <v>103</v>
      </c>
      <c r="E116" s="18">
        <f>SUM(E117)</f>
        <v>0</v>
      </c>
      <c r="F116" s="18"/>
      <c r="G116" s="18"/>
      <c r="H116" s="18">
        <f>SUM(H117)</f>
        <v>0</v>
      </c>
      <c r="J116" s="111"/>
      <c r="K116" s="13">
        <v>80197</v>
      </c>
      <c r="L116" s="166"/>
      <c r="M116" s="167" t="s">
        <v>103</v>
      </c>
      <c r="N116" s="168">
        <f t="shared" si="17"/>
        <v>0</v>
      </c>
      <c r="O116" s="168">
        <f>SUM(O117)</f>
        <v>13974</v>
      </c>
      <c r="P116" s="168">
        <f>SUM(J116)</f>
        <v>0</v>
      </c>
      <c r="Q116" s="169">
        <f>SUM(Q117)</f>
        <v>13974</v>
      </c>
      <c r="R116" s="175"/>
      <c r="T116" s="111"/>
      <c r="U116" s="28">
        <v>80197</v>
      </c>
      <c r="V116" s="195"/>
      <c r="W116" s="209" t="s">
        <v>103</v>
      </c>
      <c r="X116" s="72">
        <f>SUM(X117)</f>
        <v>10726</v>
      </c>
      <c r="Y116" s="72"/>
      <c r="Z116" s="72"/>
      <c r="AA116" s="215">
        <f t="shared" si="16"/>
        <v>10726</v>
      </c>
      <c r="AD116" s="111"/>
      <c r="AE116" s="172">
        <v>80197</v>
      </c>
      <c r="AF116" s="173"/>
      <c r="AG116" s="167" t="s">
        <v>103</v>
      </c>
      <c r="AH116" s="88">
        <f t="shared" si="18"/>
        <v>10726</v>
      </c>
      <c r="AI116" s="142"/>
      <c r="AJ116" s="142"/>
      <c r="AK116" s="143">
        <f>SUM(AK117)</f>
        <v>0</v>
      </c>
      <c r="AN116" s="111"/>
      <c r="AO116" s="13">
        <v>80195</v>
      </c>
      <c r="AP116" s="140"/>
      <c r="AQ116" s="141" t="s">
        <v>59</v>
      </c>
      <c r="AR116" s="88">
        <f t="shared" si="19"/>
        <v>0</v>
      </c>
      <c r="AS116" s="142"/>
      <c r="AT116" s="142"/>
      <c r="AU116" s="143">
        <f>SUM(AU117)</f>
        <v>0</v>
      </c>
      <c r="AX116" s="111"/>
      <c r="AY116" s="13">
        <v>80195</v>
      </c>
      <c r="AZ116" s="140"/>
      <c r="BA116" s="141" t="s">
        <v>59</v>
      </c>
      <c r="BB116" s="88">
        <f t="shared" si="20"/>
        <v>0</v>
      </c>
      <c r="BC116" s="142"/>
      <c r="BD116" s="142"/>
      <c r="BE116" s="143">
        <f>SUM(BE117)</f>
        <v>0</v>
      </c>
      <c r="BH116" s="111"/>
      <c r="BI116" s="13">
        <v>80195</v>
      </c>
      <c r="BJ116" s="140"/>
      <c r="BK116" s="141" t="s">
        <v>59</v>
      </c>
      <c r="BL116" s="88">
        <f t="shared" si="21"/>
        <v>0</v>
      </c>
      <c r="BM116" s="142"/>
      <c r="BN116" s="142"/>
      <c r="BO116" s="143">
        <f>SUM(BO117)</f>
        <v>0</v>
      </c>
      <c r="BR116" s="111"/>
      <c r="BS116" s="13">
        <v>80195</v>
      </c>
      <c r="BT116" s="140"/>
      <c r="BU116" s="141" t="s">
        <v>59</v>
      </c>
      <c r="BV116" s="88">
        <f t="shared" si="22"/>
        <v>0</v>
      </c>
      <c r="BW116" s="142"/>
      <c r="BX116" s="142"/>
      <c r="BY116" s="143">
        <f>SUM(BY117)</f>
        <v>0</v>
      </c>
      <c r="CB116" s="111"/>
      <c r="CC116" s="13">
        <v>80195</v>
      </c>
      <c r="CD116" s="140"/>
      <c r="CE116" s="141" t="s">
        <v>59</v>
      </c>
      <c r="CF116" s="88">
        <f t="shared" si="23"/>
        <v>0</v>
      </c>
      <c r="CG116" s="142"/>
      <c r="CH116" s="142"/>
      <c r="CI116" s="143">
        <f>SUM(CI117)</f>
        <v>0</v>
      </c>
    </row>
    <row r="117" spans="1:87" s="21" customFormat="1" ht="36.75" customHeight="1" thickBot="1">
      <c r="A117" s="13"/>
      <c r="B117" s="13"/>
      <c r="C117" s="19"/>
      <c r="D117" s="16"/>
      <c r="E117" s="18"/>
      <c r="F117" s="18"/>
      <c r="G117" s="18"/>
      <c r="H117" s="18"/>
      <c r="J117" s="111"/>
      <c r="K117" s="13"/>
      <c r="L117" s="19">
        <v>2380</v>
      </c>
      <c r="M117" s="16" t="s">
        <v>106</v>
      </c>
      <c r="N117" s="165">
        <f t="shared" si="17"/>
        <v>0</v>
      </c>
      <c r="O117" s="18">
        <f>11857+2117</f>
        <v>13974</v>
      </c>
      <c r="P117" s="18"/>
      <c r="Q117" s="116">
        <f>SUM(N117,O117)-P117</f>
        <v>13974</v>
      </c>
      <c r="R117" s="175"/>
      <c r="T117" s="111"/>
      <c r="U117" s="13"/>
      <c r="V117" s="181">
        <v>2380</v>
      </c>
      <c r="W117" s="184" t="s">
        <v>106</v>
      </c>
      <c r="X117" s="162">
        <v>10726</v>
      </c>
      <c r="Y117" s="187"/>
      <c r="Z117" s="182"/>
      <c r="AA117" s="183">
        <f t="shared" si="16"/>
        <v>10726</v>
      </c>
      <c r="AD117" s="111"/>
      <c r="AE117" s="172"/>
      <c r="AF117" s="174">
        <v>2380</v>
      </c>
      <c r="AG117" s="16" t="s">
        <v>106</v>
      </c>
      <c r="AH117" s="88">
        <f t="shared" si="18"/>
        <v>10726</v>
      </c>
      <c r="AI117" s="155"/>
      <c r="AJ117" s="155"/>
      <c r="AK117" s="156"/>
      <c r="AN117" s="111"/>
      <c r="AO117" s="13"/>
      <c r="AP117" s="154">
        <v>213</v>
      </c>
      <c r="AQ117" s="68" t="s">
        <v>64</v>
      </c>
      <c r="AR117" s="90">
        <f t="shared" si="19"/>
        <v>0</v>
      </c>
      <c r="AS117" s="155"/>
      <c r="AT117" s="155"/>
      <c r="AU117" s="156"/>
      <c r="AX117" s="111"/>
      <c r="AY117" s="13"/>
      <c r="AZ117" s="154">
        <v>213</v>
      </c>
      <c r="BA117" s="68" t="s">
        <v>64</v>
      </c>
      <c r="BB117" s="90">
        <f t="shared" si="20"/>
        <v>0</v>
      </c>
      <c r="BC117" s="155"/>
      <c r="BD117" s="155"/>
      <c r="BE117" s="156"/>
      <c r="BH117" s="111"/>
      <c r="BI117" s="13"/>
      <c r="BJ117" s="154">
        <v>213</v>
      </c>
      <c r="BK117" s="68" t="s">
        <v>64</v>
      </c>
      <c r="BL117" s="90">
        <f t="shared" si="21"/>
        <v>0</v>
      </c>
      <c r="BM117" s="155"/>
      <c r="BN117" s="155"/>
      <c r="BO117" s="156"/>
      <c r="BR117" s="111"/>
      <c r="BS117" s="13"/>
      <c r="BT117" s="154">
        <v>213</v>
      </c>
      <c r="BU117" s="68" t="s">
        <v>64</v>
      </c>
      <c r="BV117" s="90">
        <f t="shared" si="22"/>
        <v>0</v>
      </c>
      <c r="BW117" s="155"/>
      <c r="BX117" s="155"/>
      <c r="BY117" s="156"/>
      <c r="CB117" s="111"/>
      <c r="CC117" s="13"/>
      <c r="CD117" s="154">
        <v>213</v>
      </c>
      <c r="CE117" s="68" t="s">
        <v>64</v>
      </c>
      <c r="CF117" s="90">
        <f t="shared" si="23"/>
        <v>0</v>
      </c>
      <c r="CG117" s="155"/>
      <c r="CH117" s="155"/>
      <c r="CI117" s="156"/>
    </row>
    <row r="118" spans="1:87" ht="16.5" customHeight="1" thickBot="1">
      <c r="A118" s="10">
        <v>801</v>
      </c>
      <c r="B118" s="22"/>
      <c r="C118" s="31"/>
      <c r="D118" s="23" t="s">
        <v>43</v>
      </c>
      <c r="E118" s="2">
        <f>E119+E127</f>
        <v>1730012</v>
      </c>
      <c r="F118" s="2"/>
      <c r="G118" s="2"/>
      <c r="H118" s="2">
        <f>SUM(H119,H127,H137)</f>
        <v>5202436</v>
      </c>
      <c r="J118" s="82">
        <v>801</v>
      </c>
      <c r="K118" s="78"/>
      <c r="L118" s="98"/>
      <c r="M118" s="79" t="s">
        <v>43</v>
      </c>
      <c r="N118" s="80">
        <f t="shared" si="17"/>
        <v>5202436</v>
      </c>
      <c r="O118" s="80">
        <f>SUM(O119,O127,O137)</f>
        <v>0</v>
      </c>
      <c r="P118" s="80">
        <f>SUM(P119,P127)</f>
        <v>0</v>
      </c>
      <c r="Q118" s="81">
        <f>SUM(Q119,Q127,Q137)</f>
        <v>5202436</v>
      </c>
      <c r="T118" s="82">
        <v>803</v>
      </c>
      <c r="U118" s="78"/>
      <c r="V118" s="98"/>
      <c r="W118" s="199" t="s">
        <v>124</v>
      </c>
      <c r="X118" s="80">
        <f>SUM(X119)</f>
        <v>84420</v>
      </c>
      <c r="Y118" s="80"/>
      <c r="Z118" s="80"/>
      <c r="AA118" s="81">
        <f>SUM(AA119)</f>
        <v>84420</v>
      </c>
      <c r="AD118" s="82">
        <v>801</v>
      </c>
      <c r="AE118" s="78"/>
      <c r="AF118" s="98"/>
      <c r="AG118" s="79" t="s">
        <v>43</v>
      </c>
      <c r="AH118" s="80">
        <f t="shared" si="18"/>
        <v>84420</v>
      </c>
      <c r="AI118" s="80">
        <f>SUM(AI119,AI127)</f>
        <v>0</v>
      </c>
      <c r="AJ118" s="80">
        <f>SUM(AJ119,AJ127)</f>
        <v>0</v>
      </c>
      <c r="AK118" s="81">
        <f>SUM(AK119,AK127,AK137)</f>
        <v>2356016</v>
      </c>
      <c r="AN118" s="82">
        <v>801</v>
      </c>
      <c r="AO118" s="78"/>
      <c r="AP118" s="98"/>
      <c r="AQ118" s="79" t="s">
        <v>43</v>
      </c>
      <c r="AR118" s="80">
        <f t="shared" si="19"/>
        <v>2356016</v>
      </c>
      <c r="AS118" s="80">
        <f>SUM(AS119,AS127)</f>
        <v>0</v>
      </c>
      <c r="AT118" s="80">
        <f>SUM(AT119,AT127)</f>
        <v>0</v>
      </c>
      <c r="AU118" s="81">
        <f>SUM(AU119,AU127,AU137)</f>
        <v>2356016</v>
      </c>
      <c r="AX118" s="82">
        <v>801</v>
      </c>
      <c r="AY118" s="78"/>
      <c r="AZ118" s="98"/>
      <c r="BA118" s="79" t="s">
        <v>43</v>
      </c>
      <c r="BB118" s="80">
        <f t="shared" si="20"/>
        <v>2356016</v>
      </c>
      <c r="BC118" s="80">
        <f>SUM(BC119,BC127)</f>
        <v>0</v>
      </c>
      <c r="BD118" s="80">
        <f>SUM(BD119,BD127)</f>
        <v>0</v>
      </c>
      <c r="BE118" s="81">
        <f>SUM(BE119,BE127,BE137)</f>
        <v>2356016</v>
      </c>
      <c r="BH118" s="82">
        <v>801</v>
      </c>
      <c r="BI118" s="78"/>
      <c r="BJ118" s="98"/>
      <c r="BK118" s="79" t="s">
        <v>43</v>
      </c>
      <c r="BL118" s="80">
        <f t="shared" si="21"/>
        <v>2356016</v>
      </c>
      <c r="BM118" s="80">
        <f>SUM(BM119,BM127)</f>
        <v>0</v>
      </c>
      <c r="BN118" s="80">
        <f>SUM(BN119,BN127)</f>
        <v>0</v>
      </c>
      <c r="BO118" s="81">
        <f>SUM(BO119,BO127,BO137)</f>
        <v>2356016</v>
      </c>
      <c r="BR118" s="82">
        <v>801</v>
      </c>
      <c r="BS118" s="78"/>
      <c r="BT118" s="98"/>
      <c r="BU118" s="79" t="s">
        <v>43</v>
      </c>
      <c r="BV118" s="80">
        <f t="shared" si="22"/>
        <v>2356016</v>
      </c>
      <c r="BW118" s="80">
        <f>SUM(BW119,BW127)</f>
        <v>0</v>
      </c>
      <c r="BX118" s="80">
        <f>SUM(BX119,BX127)</f>
        <v>0</v>
      </c>
      <c r="BY118" s="81">
        <f>SUM(BY119,BY127,BY137)</f>
        <v>2356016</v>
      </c>
      <c r="CB118" s="82">
        <v>801</v>
      </c>
      <c r="CC118" s="78"/>
      <c r="CD118" s="98"/>
      <c r="CE118" s="79" t="s">
        <v>43</v>
      </c>
      <c r="CF118" s="80">
        <f t="shared" si="23"/>
        <v>2356016</v>
      </c>
      <c r="CG118" s="80">
        <f>SUM(CG119,CG127)</f>
        <v>0</v>
      </c>
      <c r="CH118" s="80">
        <f>SUM(CH119,CH127)</f>
        <v>0</v>
      </c>
      <c r="CI118" s="81">
        <f>SUM(CI119,CI127,CI137)</f>
        <v>2356016</v>
      </c>
    </row>
    <row r="119" spans="1:87" ht="17.25" customHeight="1">
      <c r="A119" s="28"/>
      <c r="B119" s="29">
        <v>80120</v>
      </c>
      <c r="C119" s="46"/>
      <c r="D119" s="32" t="s">
        <v>44</v>
      </c>
      <c r="E119" s="1">
        <f>E122</f>
        <v>865006</v>
      </c>
      <c r="F119" s="1"/>
      <c r="G119" s="1"/>
      <c r="H119" s="1">
        <f>SUM(H122:H126)</f>
        <v>4325030</v>
      </c>
      <c r="J119" s="120"/>
      <c r="K119" s="33">
        <v>80120</v>
      </c>
      <c r="L119" s="87"/>
      <c r="M119" s="44" t="s">
        <v>44</v>
      </c>
      <c r="N119" s="72">
        <f t="shared" si="17"/>
        <v>4325030</v>
      </c>
      <c r="O119" s="45">
        <f>SUM(O122:O126)</f>
        <v>0</v>
      </c>
      <c r="P119" s="45">
        <f>SUM(P122:P126)</f>
        <v>0</v>
      </c>
      <c r="Q119" s="121">
        <f>SUM(Q122:Q126)</f>
        <v>4325030</v>
      </c>
      <c r="T119" s="118"/>
      <c r="U119" s="153">
        <v>80309</v>
      </c>
      <c r="V119" s="87"/>
      <c r="W119" s="196" t="s">
        <v>125</v>
      </c>
      <c r="X119" s="124">
        <f>SUM(X120:X121)</f>
        <v>84420</v>
      </c>
      <c r="Y119" s="124"/>
      <c r="Z119" s="124"/>
      <c r="AA119" s="214">
        <f>SUM(AA120:AA121)</f>
        <v>84420</v>
      </c>
      <c r="AD119" s="118"/>
      <c r="AE119" s="153">
        <v>80120</v>
      </c>
      <c r="AF119" s="149"/>
      <c r="AG119" s="123" t="s">
        <v>44</v>
      </c>
      <c r="AH119" s="124">
        <f t="shared" si="18"/>
        <v>84420</v>
      </c>
      <c r="AI119" s="125">
        <f>SUM(AI122:AI126)</f>
        <v>0</v>
      </c>
      <c r="AJ119" s="125">
        <f>SUM(AJ122:AJ126)</f>
        <v>0</v>
      </c>
      <c r="AK119" s="126">
        <f>SUM(AK122:AK126)</f>
        <v>1326959</v>
      </c>
      <c r="AN119" s="118"/>
      <c r="AO119" s="153">
        <v>80120</v>
      </c>
      <c r="AP119" s="149"/>
      <c r="AQ119" s="123" t="s">
        <v>44</v>
      </c>
      <c r="AR119" s="124">
        <f t="shared" si="19"/>
        <v>1326959</v>
      </c>
      <c r="AS119" s="125">
        <f>SUM(AS122:AS126)</f>
        <v>0</v>
      </c>
      <c r="AT119" s="125">
        <f>SUM(AT122:AT126)</f>
        <v>0</v>
      </c>
      <c r="AU119" s="126">
        <f>SUM(AU122:AU126)</f>
        <v>1326959</v>
      </c>
      <c r="AX119" s="118"/>
      <c r="AY119" s="153">
        <v>80120</v>
      </c>
      <c r="AZ119" s="149"/>
      <c r="BA119" s="123" t="s">
        <v>44</v>
      </c>
      <c r="BB119" s="124">
        <f t="shared" si="20"/>
        <v>1326959</v>
      </c>
      <c r="BC119" s="125">
        <f>SUM(BC122:BC126)</f>
        <v>0</v>
      </c>
      <c r="BD119" s="125">
        <f>SUM(BD122:BD126)</f>
        <v>0</v>
      </c>
      <c r="BE119" s="126">
        <f>SUM(BE122:BE126)</f>
        <v>1326959</v>
      </c>
      <c r="BH119" s="118"/>
      <c r="BI119" s="153">
        <v>80120</v>
      </c>
      <c r="BJ119" s="149"/>
      <c r="BK119" s="123" t="s">
        <v>44</v>
      </c>
      <c r="BL119" s="124">
        <f t="shared" si="21"/>
        <v>1326959</v>
      </c>
      <c r="BM119" s="125">
        <f>SUM(BM122:BM126)</f>
        <v>0</v>
      </c>
      <c r="BN119" s="125">
        <f>SUM(BN122:BN126)</f>
        <v>0</v>
      </c>
      <c r="BO119" s="126">
        <f>SUM(BO122:BO126)</f>
        <v>1326959</v>
      </c>
      <c r="BR119" s="118"/>
      <c r="BS119" s="153">
        <v>80120</v>
      </c>
      <c r="BT119" s="149"/>
      <c r="BU119" s="123" t="s">
        <v>44</v>
      </c>
      <c r="BV119" s="124">
        <f t="shared" si="22"/>
        <v>1326959</v>
      </c>
      <c r="BW119" s="125">
        <f>SUM(BW122:BW126)</f>
        <v>0</v>
      </c>
      <c r="BX119" s="125">
        <f>SUM(BX122:BX126)</f>
        <v>0</v>
      </c>
      <c r="BY119" s="126">
        <f>SUM(BY122:BY126)</f>
        <v>1326959</v>
      </c>
      <c r="CB119" s="118"/>
      <c r="CC119" s="153">
        <v>80120</v>
      </c>
      <c r="CD119" s="149"/>
      <c r="CE119" s="123" t="s">
        <v>44</v>
      </c>
      <c r="CF119" s="124">
        <f t="shared" si="23"/>
        <v>1326959</v>
      </c>
      <c r="CG119" s="125">
        <f>SUM(CG122:CG126)</f>
        <v>0</v>
      </c>
      <c r="CH119" s="125">
        <f>SUM(CH122:CH126)</f>
        <v>0</v>
      </c>
      <c r="CI119" s="126">
        <f>SUM(CI122:CI126)</f>
        <v>1326959</v>
      </c>
    </row>
    <row r="120" spans="1:87" ht="69" customHeight="1">
      <c r="A120" s="13"/>
      <c r="B120" s="15"/>
      <c r="C120" s="66" t="s">
        <v>76</v>
      </c>
      <c r="D120" s="49" t="s">
        <v>48</v>
      </c>
      <c r="E120" s="50">
        <v>10700</v>
      </c>
      <c r="F120" s="50"/>
      <c r="G120" s="50"/>
      <c r="H120" s="50">
        <f>SUM(E120,F120)-G120</f>
        <v>10700</v>
      </c>
      <c r="J120" s="111"/>
      <c r="K120" s="15"/>
      <c r="L120" s="46" t="s">
        <v>76</v>
      </c>
      <c r="M120" s="32" t="s">
        <v>48</v>
      </c>
      <c r="N120" s="71">
        <f t="shared" si="17"/>
        <v>10700</v>
      </c>
      <c r="O120" s="1"/>
      <c r="P120" s="1"/>
      <c r="Q120" s="138">
        <f>SUM(N120,O120)-P120</f>
        <v>10700</v>
      </c>
      <c r="T120" s="118"/>
      <c r="U120" s="83"/>
      <c r="V120" s="87">
        <v>2338</v>
      </c>
      <c r="W120" s="198" t="s">
        <v>123</v>
      </c>
      <c r="X120" s="127">
        <v>63315</v>
      </c>
      <c r="Y120" s="61"/>
      <c r="Z120" s="61"/>
      <c r="AA120" s="116">
        <f>SUM(X120,Y120)-Z120</f>
        <v>63315</v>
      </c>
      <c r="AD120" s="118"/>
      <c r="AE120" s="83"/>
      <c r="AF120" s="150" t="s">
        <v>76</v>
      </c>
      <c r="AG120" s="60" t="s">
        <v>48</v>
      </c>
      <c r="AH120" s="127">
        <f t="shared" si="18"/>
        <v>63315</v>
      </c>
      <c r="AI120" s="61"/>
      <c r="AJ120" s="61"/>
      <c r="AK120" s="114">
        <f>SUM(AH120,AI120)-AJ120</f>
        <v>63315</v>
      </c>
      <c r="AN120" s="118"/>
      <c r="AO120" s="83"/>
      <c r="AP120" s="150" t="s">
        <v>76</v>
      </c>
      <c r="AQ120" s="60" t="s">
        <v>48</v>
      </c>
      <c r="AR120" s="127">
        <f t="shared" si="19"/>
        <v>63315</v>
      </c>
      <c r="AS120" s="61"/>
      <c r="AT120" s="61"/>
      <c r="AU120" s="114">
        <f>SUM(AR120,AS120)-AT120</f>
        <v>63315</v>
      </c>
      <c r="AX120" s="118"/>
      <c r="AY120" s="83"/>
      <c r="AZ120" s="150" t="s">
        <v>76</v>
      </c>
      <c r="BA120" s="60" t="s">
        <v>48</v>
      </c>
      <c r="BB120" s="127">
        <f t="shared" si="20"/>
        <v>63315</v>
      </c>
      <c r="BC120" s="61"/>
      <c r="BD120" s="61"/>
      <c r="BE120" s="114">
        <f>SUM(BB120,BC120)-BD120</f>
        <v>63315</v>
      </c>
      <c r="BH120" s="118"/>
      <c r="BI120" s="83"/>
      <c r="BJ120" s="150" t="s">
        <v>76</v>
      </c>
      <c r="BK120" s="60" t="s">
        <v>48</v>
      </c>
      <c r="BL120" s="127">
        <f t="shared" si="21"/>
        <v>63315</v>
      </c>
      <c r="BM120" s="61"/>
      <c r="BN120" s="61"/>
      <c r="BO120" s="114">
        <f>SUM(BL120,BM120)-BN120</f>
        <v>63315</v>
      </c>
      <c r="BR120" s="118"/>
      <c r="BS120" s="83"/>
      <c r="BT120" s="150" t="s">
        <v>76</v>
      </c>
      <c r="BU120" s="60" t="s">
        <v>48</v>
      </c>
      <c r="BV120" s="127">
        <f t="shared" si="22"/>
        <v>63315</v>
      </c>
      <c r="BW120" s="61"/>
      <c r="BX120" s="61"/>
      <c r="BY120" s="114">
        <f>SUM(BV120,BW120)-BX120</f>
        <v>63315</v>
      </c>
      <c r="CB120" s="118"/>
      <c r="CC120" s="83"/>
      <c r="CD120" s="150" t="s">
        <v>76</v>
      </c>
      <c r="CE120" s="60" t="s">
        <v>48</v>
      </c>
      <c r="CF120" s="127">
        <f t="shared" si="23"/>
        <v>63315</v>
      </c>
      <c r="CG120" s="61"/>
      <c r="CH120" s="61"/>
      <c r="CI120" s="114">
        <f>SUM(CF120,CG120)-CH120</f>
        <v>63315</v>
      </c>
    </row>
    <row r="121" spans="1:87" ht="69" customHeight="1" thickBot="1">
      <c r="A121" s="43"/>
      <c r="B121" s="33"/>
      <c r="C121" s="57" t="s">
        <v>78</v>
      </c>
      <c r="D121" s="55" t="s">
        <v>46</v>
      </c>
      <c r="E121" s="56">
        <v>8358</v>
      </c>
      <c r="F121" s="56"/>
      <c r="G121" s="56"/>
      <c r="H121" s="56">
        <f>SUM(E121,F121)-G121</f>
        <v>8358</v>
      </c>
      <c r="J121" s="111"/>
      <c r="K121" s="15"/>
      <c r="L121" s="46" t="s">
        <v>78</v>
      </c>
      <c r="M121" s="32" t="s">
        <v>46</v>
      </c>
      <c r="N121" s="71">
        <f t="shared" si="17"/>
        <v>8358</v>
      </c>
      <c r="O121" s="1">
        <v>14000</v>
      </c>
      <c r="P121" s="1"/>
      <c r="Q121" s="138">
        <f>SUM(N121,O121)-P121</f>
        <v>22358</v>
      </c>
      <c r="T121" s="118"/>
      <c r="U121" s="83"/>
      <c r="V121" s="46">
        <v>2339</v>
      </c>
      <c r="W121" s="205" t="s">
        <v>123</v>
      </c>
      <c r="X121" s="71">
        <v>21105</v>
      </c>
      <c r="Y121" s="1"/>
      <c r="Z121" s="1"/>
      <c r="AA121" s="179">
        <f>SUM(X121,Y121)-Z121</f>
        <v>21105</v>
      </c>
      <c r="AD121" s="118"/>
      <c r="AE121" s="83"/>
      <c r="AF121" s="85" t="s">
        <v>78</v>
      </c>
      <c r="AG121" s="52" t="s">
        <v>46</v>
      </c>
      <c r="AH121" s="74">
        <f t="shared" si="18"/>
        <v>21105</v>
      </c>
      <c r="AI121" s="53"/>
      <c r="AJ121" s="53"/>
      <c r="AK121" s="112">
        <f>SUM(AH121,AI121)-AJ121</f>
        <v>21105</v>
      </c>
      <c r="AN121" s="118"/>
      <c r="AO121" s="83"/>
      <c r="AP121" s="85" t="s">
        <v>78</v>
      </c>
      <c r="AQ121" s="52" t="s">
        <v>46</v>
      </c>
      <c r="AR121" s="74">
        <f t="shared" si="19"/>
        <v>21105</v>
      </c>
      <c r="AS121" s="53"/>
      <c r="AT121" s="53"/>
      <c r="AU121" s="112">
        <f>SUM(AR121,AS121)-AT121</f>
        <v>21105</v>
      </c>
      <c r="AX121" s="118"/>
      <c r="AY121" s="83"/>
      <c r="AZ121" s="85" t="s">
        <v>78</v>
      </c>
      <c r="BA121" s="52" t="s">
        <v>46</v>
      </c>
      <c r="BB121" s="74">
        <f t="shared" si="20"/>
        <v>21105</v>
      </c>
      <c r="BC121" s="53"/>
      <c r="BD121" s="53"/>
      <c r="BE121" s="112">
        <f>SUM(BB121,BC121)-BD121</f>
        <v>21105</v>
      </c>
      <c r="BH121" s="118"/>
      <c r="BI121" s="83"/>
      <c r="BJ121" s="85" t="s">
        <v>78</v>
      </c>
      <c r="BK121" s="52" t="s">
        <v>46</v>
      </c>
      <c r="BL121" s="74">
        <f t="shared" si="21"/>
        <v>21105</v>
      </c>
      <c r="BM121" s="53"/>
      <c r="BN121" s="53"/>
      <c r="BO121" s="112">
        <f>SUM(BL121,BM121)-BN121</f>
        <v>21105</v>
      </c>
      <c r="BR121" s="118"/>
      <c r="BS121" s="83"/>
      <c r="BT121" s="85" t="s">
        <v>78</v>
      </c>
      <c r="BU121" s="52" t="s">
        <v>46</v>
      </c>
      <c r="BV121" s="74">
        <f t="shared" si="22"/>
        <v>21105</v>
      </c>
      <c r="BW121" s="53"/>
      <c r="BX121" s="53"/>
      <c r="BY121" s="112">
        <f>SUM(BV121,BW121)-BX121</f>
        <v>21105</v>
      </c>
      <c r="CB121" s="118"/>
      <c r="CC121" s="83"/>
      <c r="CD121" s="85" t="s">
        <v>78</v>
      </c>
      <c r="CE121" s="52" t="s">
        <v>46</v>
      </c>
      <c r="CF121" s="74">
        <f t="shared" si="23"/>
        <v>21105</v>
      </c>
      <c r="CG121" s="53"/>
      <c r="CH121" s="53"/>
      <c r="CI121" s="112">
        <f>SUM(CF121,CG121)-CH121</f>
        <v>21105</v>
      </c>
    </row>
    <row r="122" spans="1:87" ht="21" customHeight="1" thickBot="1">
      <c r="A122" s="10">
        <v>851</v>
      </c>
      <c r="B122" s="22"/>
      <c r="C122" s="22"/>
      <c r="D122" s="23" t="s">
        <v>49</v>
      </c>
      <c r="E122" s="2">
        <f>E127</f>
        <v>865006</v>
      </c>
      <c r="F122" s="2"/>
      <c r="G122" s="2"/>
      <c r="H122" s="2">
        <f>+H127</f>
        <v>865006</v>
      </c>
      <c r="J122" s="82">
        <v>851</v>
      </c>
      <c r="K122" s="78"/>
      <c r="L122" s="78"/>
      <c r="M122" s="79" t="s">
        <v>49</v>
      </c>
      <c r="N122" s="80">
        <f t="shared" si="17"/>
        <v>865006</v>
      </c>
      <c r="O122" s="80">
        <f>SUM(O127)</f>
        <v>0</v>
      </c>
      <c r="P122" s="80">
        <f>SUM(P127)</f>
        <v>0</v>
      </c>
      <c r="Q122" s="81">
        <f>+Q127</f>
        <v>865006</v>
      </c>
      <c r="T122" s="82">
        <v>851</v>
      </c>
      <c r="U122" s="78"/>
      <c r="V122" s="78"/>
      <c r="W122" s="199" t="s">
        <v>49</v>
      </c>
      <c r="X122" s="80">
        <f>SUM(X123,X125,X127)</f>
        <v>1135209</v>
      </c>
      <c r="Y122" s="80"/>
      <c r="Z122" s="80"/>
      <c r="AA122" s="81">
        <f>SUM(AA123,AA125,AA127)</f>
        <v>1135209</v>
      </c>
      <c r="AD122" s="82">
        <v>851</v>
      </c>
      <c r="AE122" s="78"/>
      <c r="AF122" s="78"/>
      <c r="AG122" s="79" t="s">
        <v>49</v>
      </c>
      <c r="AH122" s="80">
        <f aca="true" t="shared" si="24" ref="AH122:AH130">SUM(AA122)</f>
        <v>1135209</v>
      </c>
      <c r="AI122" s="80">
        <f>SUM(AI127)</f>
        <v>0</v>
      </c>
      <c r="AJ122" s="80">
        <f>SUM(AJ127)</f>
        <v>0</v>
      </c>
      <c r="AK122" s="81">
        <f>+AK127</f>
        <v>943459</v>
      </c>
      <c r="AN122" s="82">
        <v>851</v>
      </c>
      <c r="AO122" s="78"/>
      <c r="AP122" s="78"/>
      <c r="AQ122" s="79" t="s">
        <v>49</v>
      </c>
      <c r="AR122" s="80">
        <f t="shared" si="19"/>
        <v>943459</v>
      </c>
      <c r="AS122" s="80">
        <f>SUM(AS127)</f>
        <v>0</v>
      </c>
      <c r="AT122" s="80">
        <f>SUM(AT127)</f>
        <v>0</v>
      </c>
      <c r="AU122" s="81">
        <f>+AU127</f>
        <v>943459</v>
      </c>
      <c r="AX122" s="82">
        <v>851</v>
      </c>
      <c r="AY122" s="78"/>
      <c r="AZ122" s="78"/>
      <c r="BA122" s="79" t="s">
        <v>49</v>
      </c>
      <c r="BB122" s="80">
        <f t="shared" si="20"/>
        <v>943459</v>
      </c>
      <c r="BC122" s="80">
        <f>SUM(BC127)</f>
        <v>0</v>
      </c>
      <c r="BD122" s="80">
        <f>SUM(BD127)</f>
        <v>0</v>
      </c>
      <c r="BE122" s="81">
        <f>+BE127</f>
        <v>943459</v>
      </c>
      <c r="BH122" s="82">
        <v>851</v>
      </c>
      <c r="BI122" s="78"/>
      <c r="BJ122" s="78"/>
      <c r="BK122" s="79" t="s">
        <v>49</v>
      </c>
      <c r="BL122" s="80">
        <f t="shared" si="21"/>
        <v>943459</v>
      </c>
      <c r="BM122" s="80">
        <f>SUM(BM127)</f>
        <v>0</v>
      </c>
      <c r="BN122" s="80">
        <f>SUM(BN127)</f>
        <v>0</v>
      </c>
      <c r="BO122" s="81">
        <f>+BO127</f>
        <v>943459</v>
      </c>
      <c r="BR122" s="82">
        <v>851</v>
      </c>
      <c r="BS122" s="78"/>
      <c r="BT122" s="78"/>
      <c r="BU122" s="79" t="s">
        <v>49</v>
      </c>
      <c r="BV122" s="80">
        <f t="shared" si="22"/>
        <v>943459</v>
      </c>
      <c r="BW122" s="80">
        <f>SUM(BW127)</f>
        <v>0</v>
      </c>
      <c r="BX122" s="80">
        <f>SUM(BX127)</f>
        <v>0</v>
      </c>
      <c r="BY122" s="81">
        <f>+BY127</f>
        <v>943459</v>
      </c>
      <c r="CB122" s="82">
        <v>851</v>
      </c>
      <c r="CC122" s="78"/>
      <c r="CD122" s="78"/>
      <c r="CE122" s="79" t="s">
        <v>49</v>
      </c>
      <c r="CF122" s="80">
        <f t="shared" si="23"/>
        <v>943459</v>
      </c>
      <c r="CG122" s="80">
        <f>SUM(CG127)</f>
        <v>0</v>
      </c>
      <c r="CH122" s="80">
        <f>SUM(CH127)</f>
        <v>0</v>
      </c>
      <c r="CI122" s="81">
        <f>+CI127</f>
        <v>943459</v>
      </c>
    </row>
    <row r="123" spans="1:87" ht="33" customHeight="1">
      <c r="A123" s="13"/>
      <c r="B123" s="15">
        <v>85156</v>
      </c>
      <c r="C123" s="48"/>
      <c r="D123" s="49" t="s">
        <v>50</v>
      </c>
      <c r="E123" s="50">
        <f>E124</f>
        <v>865006</v>
      </c>
      <c r="F123" s="50"/>
      <c r="G123" s="50"/>
      <c r="H123" s="50">
        <f>H124</f>
        <v>865006</v>
      </c>
      <c r="J123" s="111"/>
      <c r="K123" s="122">
        <v>85156</v>
      </c>
      <c r="L123" s="122"/>
      <c r="M123" s="123" t="s">
        <v>50</v>
      </c>
      <c r="N123" s="124">
        <f>SUM(H123)</f>
        <v>865006</v>
      </c>
      <c r="O123" s="125">
        <f>SUM(O124)</f>
        <v>0</v>
      </c>
      <c r="P123" s="125">
        <f>SUM(P124)</f>
        <v>0</v>
      </c>
      <c r="Q123" s="126">
        <f>Q124</f>
        <v>865006</v>
      </c>
      <c r="T123" s="111"/>
      <c r="U123" s="122">
        <v>85154</v>
      </c>
      <c r="V123" s="122"/>
      <c r="W123" s="196" t="s">
        <v>145</v>
      </c>
      <c r="X123" s="124">
        <f>SUM(X124)</f>
        <v>144750</v>
      </c>
      <c r="Y123" s="124"/>
      <c r="Z123" s="125"/>
      <c r="AA123" s="126">
        <f>AA124</f>
        <v>144750</v>
      </c>
      <c r="AD123" s="111"/>
      <c r="AE123" s="122">
        <v>85156</v>
      </c>
      <c r="AF123" s="122"/>
      <c r="AG123" s="123" t="s">
        <v>50</v>
      </c>
      <c r="AH123" s="124">
        <f>SUM(AA123)</f>
        <v>144750</v>
      </c>
      <c r="AI123" s="125">
        <f>SUM(AI124)</f>
        <v>0</v>
      </c>
      <c r="AJ123" s="125">
        <f>SUM(AJ124)</f>
        <v>0</v>
      </c>
      <c r="AK123" s="126">
        <f>AK124</f>
        <v>144750</v>
      </c>
      <c r="AN123" s="111"/>
      <c r="AO123" s="122">
        <v>85156</v>
      </c>
      <c r="AP123" s="122"/>
      <c r="AQ123" s="123" t="s">
        <v>50</v>
      </c>
      <c r="AR123" s="124">
        <f t="shared" si="19"/>
        <v>144750</v>
      </c>
      <c r="AS123" s="125">
        <f>SUM(AS124)</f>
        <v>0</v>
      </c>
      <c r="AT123" s="125">
        <f>SUM(AT124)</f>
        <v>0</v>
      </c>
      <c r="AU123" s="126">
        <f>AU124</f>
        <v>144750</v>
      </c>
      <c r="AX123" s="111"/>
      <c r="AY123" s="122">
        <v>85156</v>
      </c>
      <c r="AZ123" s="122"/>
      <c r="BA123" s="123" t="s">
        <v>50</v>
      </c>
      <c r="BB123" s="124">
        <f t="shared" si="20"/>
        <v>144750</v>
      </c>
      <c r="BC123" s="125">
        <f>SUM(BC124)</f>
        <v>0</v>
      </c>
      <c r="BD123" s="125">
        <f>SUM(BD124)</f>
        <v>0</v>
      </c>
      <c r="BE123" s="126">
        <f>BE124</f>
        <v>144750</v>
      </c>
      <c r="BH123" s="111"/>
      <c r="BI123" s="122">
        <v>85156</v>
      </c>
      <c r="BJ123" s="122"/>
      <c r="BK123" s="123" t="s">
        <v>50</v>
      </c>
      <c r="BL123" s="124">
        <f t="shared" si="21"/>
        <v>144750</v>
      </c>
      <c r="BM123" s="125">
        <f>SUM(BM124)</f>
        <v>0</v>
      </c>
      <c r="BN123" s="125">
        <f>SUM(BN124)</f>
        <v>0</v>
      </c>
      <c r="BO123" s="126">
        <f>BO124</f>
        <v>144750</v>
      </c>
      <c r="BR123" s="111"/>
      <c r="BS123" s="122">
        <v>85156</v>
      </c>
      <c r="BT123" s="122"/>
      <c r="BU123" s="123" t="s">
        <v>50</v>
      </c>
      <c r="BV123" s="124">
        <f t="shared" si="22"/>
        <v>144750</v>
      </c>
      <c r="BW123" s="125">
        <f>SUM(BW124)</f>
        <v>0</v>
      </c>
      <c r="BX123" s="125">
        <f>SUM(BX124)</f>
        <v>0</v>
      </c>
      <c r="BY123" s="126">
        <f>BY124</f>
        <v>144750</v>
      </c>
      <c r="CB123" s="111"/>
      <c r="CC123" s="122">
        <v>85156</v>
      </c>
      <c r="CD123" s="122"/>
      <c r="CE123" s="123" t="s">
        <v>50</v>
      </c>
      <c r="CF123" s="124">
        <f t="shared" si="23"/>
        <v>144750</v>
      </c>
      <c r="CG123" s="125">
        <f>SUM(CG124)</f>
        <v>0</v>
      </c>
      <c r="CH123" s="125">
        <f>SUM(CH124)</f>
        <v>0</v>
      </c>
      <c r="CI123" s="126">
        <f>CI124</f>
        <v>144750</v>
      </c>
    </row>
    <row r="124" spans="1:87" ht="72" customHeight="1" thickBot="1">
      <c r="A124" s="13"/>
      <c r="B124" s="15"/>
      <c r="C124" s="54">
        <v>2110</v>
      </c>
      <c r="D124" s="55" t="s">
        <v>63</v>
      </c>
      <c r="E124" s="56">
        <v>865006</v>
      </c>
      <c r="F124" s="56"/>
      <c r="G124" s="56"/>
      <c r="H124" s="56">
        <f>SUM(E124,F124)-G124</f>
        <v>865006</v>
      </c>
      <c r="J124" s="118"/>
      <c r="K124" s="15"/>
      <c r="L124" s="84">
        <v>2110</v>
      </c>
      <c r="M124" s="16" t="s">
        <v>63</v>
      </c>
      <c r="N124" s="86">
        <f>SUM(H124)</f>
        <v>865006</v>
      </c>
      <c r="O124" s="17"/>
      <c r="P124" s="17"/>
      <c r="Q124" s="116">
        <f>SUM(N124,O124)-P124</f>
        <v>865006</v>
      </c>
      <c r="T124" s="111"/>
      <c r="U124" s="29"/>
      <c r="V124" s="29">
        <v>6300</v>
      </c>
      <c r="W124" s="198" t="s">
        <v>120</v>
      </c>
      <c r="X124" s="71">
        <v>144750</v>
      </c>
      <c r="Y124" s="186"/>
      <c r="Z124" s="1"/>
      <c r="AA124" s="138">
        <f>SUM(X124,Y124)-Z124</f>
        <v>144750</v>
      </c>
      <c r="AD124" s="111"/>
      <c r="AE124" s="15"/>
      <c r="AF124" s="15">
        <v>2110</v>
      </c>
      <c r="AG124" s="16" t="s">
        <v>63</v>
      </c>
      <c r="AH124" s="86">
        <f>SUM(AA124)</f>
        <v>144750</v>
      </c>
      <c r="AI124" s="17"/>
      <c r="AJ124" s="17"/>
      <c r="AK124" s="116">
        <f>SUM(AH124,AI124)-AJ124</f>
        <v>144750</v>
      </c>
      <c r="AN124" s="111"/>
      <c r="AO124" s="15"/>
      <c r="AP124" s="15">
        <v>2110</v>
      </c>
      <c r="AQ124" s="16" t="s">
        <v>63</v>
      </c>
      <c r="AR124" s="86">
        <f t="shared" si="19"/>
        <v>144750</v>
      </c>
      <c r="AS124" s="17"/>
      <c r="AT124" s="17"/>
      <c r="AU124" s="116">
        <f>SUM(AR124,AS124)-AT124</f>
        <v>144750</v>
      </c>
      <c r="AX124" s="111"/>
      <c r="AY124" s="15"/>
      <c r="AZ124" s="15">
        <v>2110</v>
      </c>
      <c r="BA124" s="16" t="s">
        <v>63</v>
      </c>
      <c r="BB124" s="86">
        <f t="shared" si="20"/>
        <v>144750</v>
      </c>
      <c r="BC124" s="17"/>
      <c r="BD124" s="17"/>
      <c r="BE124" s="116">
        <f>SUM(BB124,BC124)-BD124</f>
        <v>144750</v>
      </c>
      <c r="BH124" s="111"/>
      <c r="BI124" s="15"/>
      <c r="BJ124" s="15">
        <v>2110</v>
      </c>
      <c r="BK124" s="16" t="s">
        <v>63</v>
      </c>
      <c r="BL124" s="86">
        <f t="shared" si="21"/>
        <v>144750</v>
      </c>
      <c r="BM124" s="17"/>
      <c r="BN124" s="17"/>
      <c r="BO124" s="116">
        <f>SUM(BL124,BM124)-BN124</f>
        <v>144750</v>
      </c>
      <c r="BR124" s="111"/>
      <c r="BS124" s="15"/>
      <c r="BT124" s="15">
        <v>2110</v>
      </c>
      <c r="BU124" s="16" t="s">
        <v>63</v>
      </c>
      <c r="BV124" s="86">
        <f t="shared" si="22"/>
        <v>144750</v>
      </c>
      <c r="BW124" s="17"/>
      <c r="BX124" s="17"/>
      <c r="BY124" s="116">
        <f>SUM(BV124,BW124)-BX124</f>
        <v>144750</v>
      </c>
      <c r="CB124" s="111"/>
      <c r="CC124" s="15"/>
      <c r="CD124" s="15">
        <v>2110</v>
      </c>
      <c r="CE124" s="16" t="s">
        <v>63</v>
      </c>
      <c r="CF124" s="86">
        <f t="shared" si="23"/>
        <v>144750</v>
      </c>
      <c r="CG124" s="17"/>
      <c r="CH124" s="17"/>
      <c r="CI124" s="116">
        <f>SUM(CF124,CG124)-CH124</f>
        <v>144750</v>
      </c>
    </row>
    <row r="125" spans="1:87" ht="33" customHeight="1">
      <c r="A125" s="13"/>
      <c r="B125" s="15">
        <v>85156</v>
      </c>
      <c r="C125" s="48"/>
      <c r="D125" s="49" t="s">
        <v>50</v>
      </c>
      <c r="E125" s="50">
        <f>E126</f>
        <v>865006</v>
      </c>
      <c r="F125" s="50"/>
      <c r="G125" s="50"/>
      <c r="H125" s="50">
        <f>H126</f>
        <v>865006</v>
      </c>
      <c r="J125" s="111"/>
      <c r="K125" s="122">
        <v>85156</v>
      </c>
      <c r="L125" s="122"/>
      <c r="M125" s="123" t="s">
        <v>50</v>
      </c>
      <c r="N125" s="124">
        <f t="shared" si="17"/>
        <v>865006</v>
      </c>
      <c r="O125" s="125">
        <f>SUM(O126)</f>
        <v>0</v>
      </c>
      <c r="P125" s="125">
        <f>SUM(P126)</f>
        <v>0</v>
      </c>
      <c r="Q125" s="126">
        <f>Q126</f>
        <v>865006</v>
      </c>
      <c r="T125" s="111"/>
      <c r="U125" s="29">
        <v>85141</v>
      </c>
      <c r="V125" s="29"/>
      <c r="W125" s="198" t="s">
        <v>118</v>
      </c>
      <c r="X125" s="71">
        <f>SUM(X126)</f>
        <v>47000</v>
      </c>
      <c r="Y125" s="71"/>
      <c r="Z125" s="1"/>
      <c r="AA125" s="138">
        <f>AA126</f>
        <v>47000</v>
      </c>
      <c r="AD125" s="111"/>
      <c r="AE125" s="122">
        <v>85156</v>
      </c>
      <c r="AF125" s="122"/>
      <c r="AG125" s="123" t="s">
        <v>50</v>
      </c>
      <c r="AH125" s="124">
        <f t="shared" si="24"/>
        <v>47000</v>
      </c>
      <c r="AI125" s="125">
        <f>SUM(AI126)</f>
        <v>0</v>
      </c>
      <c r="AJ125" s="125">
        <f>SUM(AJ126)</f>
        <v>0</v>
      </c>
      <c r="AK125" s="126">
        <f>AK126</f>
        <v>47000</v>
      </c>
      <c r="AN125" s="111"/>
      <c r="AO125" s="122">
        <v>85156</v>
      </c>
      <c r="AP125" s="122"/>
      <c r="AQ125" s="123" t="s">
        <v>50</v>
      </c>
      <c r="AR125" s="124">
        <f t="shared" si="19"/>
        <v>47000</v>
      </c>
      <c r="AS125" s="125">
        <f>SUM(AS126)</f>
        <v>0</v>
      </c>
      <c r="AT125" s="125">
        <f>SUM(AT126)</f>
        <v>0</v>
      </c>
      <c r="AU125" s="126">
        <f>AU126</f>
        <v>47000</v>
      </c>
      <c r="AX125" s="111"/>
      <c r="AY125" s="122">
        <v>85156</v>
      </c>
      <c r="AZ125" s="122"/>
      <c r="BA125" s="123" t="s">
        <v>50</v>
      </c>
      <c r="BB125" s="124">
        <f t="shared" si="20"/>
        <v>47000</v>
      </c>
      <c r="BC125" s="125">
        <f>SUM(BC126)</f>
        <v>0</v>
      </c>
      <c r="BD125" s="125">
        <f>SUM(BD126)</f>
        <v>0</v>
      </c>
      <c r="BE125" s="126">
        <f>BE126</f>
        <v>47000</v>
      </c>
      <c r="BH125" s="111"/>
      <c r="BI125" s="122">
        <v>85156</v>
      </c>
      <c r="BJ125" s="122"/>
      <c r="BK125" s="123" t="s">
        <v>50</v>
      </c>
      <c r="BL125" s="124">
        <f t="shared" si="21"/>
        <v>47000</v>
      </c>
      <c r="BM125" s="125">
        <f>SUM(BM126)</f>
        <v>0</v>
      </c>
      <c r="BN125" s="125">
        <f>SUM(BN126)</f>
        <v>0</v>
      </c>
      <c r="BO125" s="126">
        <f>BO126</f>
        <v>47000</v>
      </c>
      <c r="BR125" s="111"/>
      <c r="BS125" s="122">
        <v>85156</v>
      </c>
      <c r="BT125" s="122"/>
      <c r="BU125" s="123" t="s">
        <v>50</v>
      </c>
      <c r="BV125" s="124">
        <f t="shared" si="22"/>
        <v>47000</v>
      </c>
      <c r="BW125" s="125">
        <f>SUM(BW126)</f>
        <v>0</v>
      </c>
      <c r="BX125" s="125">
        <f>SUM(BX126)</f>
        <v>0</v>
      </c>
      <c r="BY125" s="126">
        <f>BY126</f>
        <v>47000</v>
      </c>
      <c r="CB125" s="111"/>
      <c r="CC125" s="122">
        <v>85156</v>
      </c>
      <c r="CD125" s="122"/>
      <c r="CE125" s="123" t="s">
        <v>50</v>
      </c>
      <c r="CF125" s="124">
        <f t="shared" si="23"/>
        <v>47000</v>
      </c>
      <c r="CG125" s="125">
        <f>SUM(CG126)</f>
        <v>0</v>
      </c>
      <c r="CH125" s="125">
        <f>SUM(CH126)</f>
        <v>0</v>
      </c>
      <c r="CI125" s="126">
        <f>CI126</f>
        <v>47000</v>
      </c>
    </row>
    <row r="126" spans="1:87" ht="72" customHeight="1" thickBot="1">
      <c r="A126" s="13"/>
      <c r="B126" s="15"/>
      <c r="C126" s="54">
        <v>2110</v>
      </c>
      <c r="D126" s="55" t="s">
        <v>63</v>
      </c>
      <c r="E126" s="56">
        <v>865006</v>
      </c>
      <c r="F126" s="56"/>
      <c r="G126" s="56"/>
      <c r="H126" s="56">
        <f>SUM(E126,F126)-G126</f>
        <v>865006</v>
      </c>
      <c r="J126" s="118"/>
      <c r="K126" s="15"/>
      <c r="L126" s="84">
        <v>2110</v>
      </c>
      <c r="M126" s="16" t="s">
        <v>63</v>
      </c>
      <c r="N126" s="86">
        <f t="shared" si="17"/>
        <v>865006</v>
      </c>
      <c r="O126" s="17"/>
      <c r="P126" s="17"/>
      <c r="Q126" s="116">
        <f>SUM(N126,O126)-P126</f>
        <v>865006</v>
      </c>
      <c r="T126" s="111"/>
      <c r="U126" s="29"/>
      <c r="V126" s="29">
        <v>2110</v>
      </c>
      <c r="W126" s="198" t="s">
        <v>63</v>
      </c>
      <c r="X126" s="71">
        <v>47000</v>
      </c>
      <c r="Y126" s="186"/>
      <c r="Z126" s="1"/>
      <c r="AA126" s="138">
        <f>SUM(X126,Y126)-Z126</f>
        <v>47000</v>
      </c>
      <c r="AD126" s="111"/>
      <c r="AE126" s="15"/>
      <c r="AF126" s="15">
        <v>2110</v>
      </c>
      <c r="AG126" s="16" t="s">
        <v>63</v>
      </c>
      <c r="AH126" s="86">
        <f t="shared" si="24"/>
        <v>47000</v>
      </c>
      <c r="AI126" s="17"/>
      <c r="AJ126" s="17"/>
      <c r="AK126" s="116">
        <f>SUM(AH126,AI126)-AJ126</f>
        <v>47000</v>
      </c>
      <c r="AN126" s="111"/>
      <c r="AO126" s="15"/>
      <c r="AP126" s="15">
        <v>2110</v>
      </c>
      <c r="AQ126" s="16" t="s">
        <v>63</v>
      </c>
      <c r="AR126" s="86">
        <f t="shared" si="19"/>
        <v>47000</v>
      </c>
      <c r="AS126" s="17"/>
      <c r="AT126" s="17"/>
      <c r="AU126" s="116">
        <f>SUM(AR126,AS126)-AT126</f>
        <v>47000</v>
      </c>
      <c r="AX126" s="111"/>
      <c r="AY126" s="15"/>
      <c r="AZ126" s="15">
        <v>2110</v>
      </c>
      <c r="BA126" s="16" t="s">
        <v>63</v>
      </c>
      <c r="BB126" s="86">
        <f t="shared" si="20"/>
        <v>47000</v>
      </c>
      <c r="BC126" s="17"/>
      <c r="BD126" s="17"/>
      <c r="BE126" s="116">
        <f>SUM(BB126,BC126)-BD126</f>
        <v>47000</v>
      </c>
      <c r="BH126" s="111"/>
      <c r="BI126" s="15"/>
      <c r="BJ126" s="15">
        <v>2110</v>
      </c>
      <c r="BK126" s="16" t="s">
        <v>63</v>
      </c>
      <c r="BL126" s="86">
        <f t="shared" si="21"/>
        <v>47000</v>
      </c>
      <c r="BM126" s="17"/>
      <c r="BN126" s="17"/>
      <c r="BO126" s="116">
        <f>SUM(BL126,BM126)-BN126</f>
        <v>47000</v>
      </c>
      <c r="BR126" s="111"/>
      <c r="BS126" s="15"/>
      <c r="BT126" s="15">
        <v>2110</v>
      </c>
      <c r="BU126" s="16" t="s">
        <v>63</v>
      </c>
      <c r="BV126" s="86">
        <f t="shared" si="22"/>
        <v>47000</v>
      </c>
      <c r="BW126" s="17"/>
      <c r="BX126" s="17"/>
      <c r="BY126" s="116">
        <f>SUM(BV126,BW126)-BX126</f>
        <v>47000</v>
      </c>
      <c r="CB126" s="111"/>
      <c r="CC126" s="15"/>
      <c r="CD126" s="15">
        <v>2110</v>
      </c>
      <c r="CE126" s="16" t="s">
        <v>63</v>
      </c>
      <c r="CF126" s="86">
        <f t="shared" si="23"/>
        <v>47000</v>
      </c>
      <c r="CG126" s="17"/>
      <c r="CH126" s="17"/>
      <c r="CI126" s="116">
        <f>SUM(CF126,CG126)-CH126</f>
        <v>47000</v>
      </c>
    </row>
    <row r="127" spans="1:87" ht="42.75" customHeight="1">
      <c r="A127" s="13"/>
      <c r="B127" s="15">
        <v>85156</v>
      </c>
      <c r="C127" s="48"/>
      <c r="D127" s="49" t="s">
        <v>50</v>
      </c>
      <c r="E127" s="50">
        <f>E128</f>
        <v>865006</v>
      </c>
      <c r="F127" s="50"/>
      <c r="G127" s="50"/>
      <c r="H127" s="50">
        <f>H128</f>
        <v>865006</v>
      </c>
      <c r="J127" s="111"/>
      <c r="K127" s="122">
        <v>85156</v>
      </c>
      <c r="L127" s="122"/>
      <c r="M127" s="123" t="s">
        <v>50</v>
      </c>
      <c r="N127" s="124">
        <f t="shared" si="17"/>
        <v>865006</v>
      </c>
      <c r="O127" s="125">
        <f>SUM(O128)</f>
        <v>0</v>
      </c>
      <c r="P127" s="125">
        <f>SUM(P128)</f>
        <v>0</v>
      </c>
      <c r="Q127" s="126">
        <f>Q128</f>
        <v>865006</v>
      </c>
      <c r="T127" s="111"/>
      <c r="U127" s="29">
        <v>85156</v>
      </c>
      <c r="V127" s="29"/>
      <c r="W127" s="198" t="s">
        <v>50</v>
      </c>
      <c r="X127" s="71">
        <f>SUM(X128)</f>
        <v>943459</v>
      </c>
      <c r="Y127" s="71"/>
      <c r="Z127" s="71"/>
      <c r="AA127" s="138">
        <f>AA128</f>
        <v>943459</v>
      </c>
      <c r="AD127" s="111"/>
      <c r="AE127" s="122">
        <v>85156</v>
      </c>
      <c r="AF127" s="122"/>
      <c r="AG127" s="123" t="s">
        <v>50</v>
      </c>
      <c r="AH127" s="124">
        <f t="shared" si="24"/>
        <v>943459</v>
      </c>
      <c r="AI127" s="125">
        <f>SUM(AI128)</f>
        <v>0</v>
      </c>
      <c r="AJ127" s="125">
        <f>SUM(AJ128)</f>
        <v>0</v>
      </c>
      <c r="AK127" s="126">
        <f>AK128</f>
        <v>943459</v>
      </c>
      <c r="AN127" s="111"/>
      <c r="AO127" s="122">
        <v>85156</v>
      </c>
      <c r="AP127" s="122"/>
      <c r="AQ127" s="123" t="s">
        <v>50</v>
      </c>
      <c r="AR127" s="124">
        <f t="shared" si="19"/>
        <v>943459</v>
      </c>
      <c r="AS127" s="125">
        <f>SUM(AS128)</f>
        <v>0</v>
      </c>
      <c r="AT127" s="125">
        <f>SUM(AT128)</f>
        <v>0</v>
      </c>
      <c r="AU127" s="126">
        <f>AU128</f>
        <v>943459</v>
      </c>
      <c r="AX127" s="111"/>
      <c r="AY127" s="122">
        <v>85156</v>
      </c>
      <c r="AZ127" s="122"/>
      <c r="BA127" s="123" t="s">
        <v>50</v>
      </c>
      <c r="BB127" s="124">
        <f t="shared" si="20"/>
        <v>943459</v>
      </c>
      <c r="BC127" s="125">
        <f>SUM(BC128)</f>
        <v>0</v>
      </c>
      <c r="BD127" s="125">
        <f>SUM(BD128)</f>
        <v>0</v>
      </c>
      <c r="BE127" s="126">
        <f>BE128</f>
        <v>943459</v>
      </c>
      <c r="BH127" s="111"/>
      <c r="BI127" s="122">
        <v>85156</v>
      </c>
      <c r="BJ127" s="122"/>
      <c r="BK127" s="123" t="s">
        <v>50</v>
      </c>
      <c r="BL127" s="124">
        <f t="shared" si="21"/>
        <v>943459</v>
      </c>
      <c r="BM127" s="125">
        <f>SUM(BM128)</f>
        <v>0</v>
      </c>
      <c r="BN127" s="125">
        <f>SUM(BN128)</f>
        <v>0</v>
      </c>
      <c r="BO127" s="126">
        <f>BO128</f>
        <v>943459</v>
      </c>
      <c r="BR127" s="111"/>
      <c r="BS127" s="122">
        <v>85156</v>
      </c>
      <c r="BT127" s="122"/>
      <c r="BU127" s="123" t="s">
        <v>50</v>
      </c>
      <c r="BV127" s="124">
        <f t="shared" si="22"/>
        <v>943459</v>
      </c>
      <c r="BW127" s="125">
        <f>SUM(BW128)</f>
        <v>0</v>
      </c>
      <c r="BX127" s="125">
        <f>SUM(BX128)</f>
        <v>0</v>
      </c>
      <c r="BY127" s="126">
        <f>BY128</f>
        <v>943459</v>
      </c>
      <c r="CB127" s="111"/>
      <c r="CC127" s="122">
        <v>85156</v>
      </c>
      <c r="CD127" s="122"/>
      <c r="CE127" s="123" t="s">
        <v>50</v>
      </c>
      <c r="CF127" s="124">
        <f t="shared" si="23"/>
        <v>943459</v>
      </c>
      <c r="CG127" s="125">
        <f>SUM(CG128)</f>
        <v>0</v>
      </c>
      <c r="CH127" s="125">
        <f>SUM(CH128)</f>
        <v>0</v>
      </c>
      <c r="CI127" s="126">
        <f>CI128</f>
        <v>943459</v>
      </c>
    </row>
    <row r="128" spans="1:87" ht="70.5" customHeight="1" thickBot="1">
      <c r="A128" s="13"/>
      <c r="B128" s="15"/>
      <c r="C128" s="54">
        <v>2110</v>
      </c>
      <c r="D128" s="55" t="s">
        <v>63</v>
      </c>
      <c r="E128" s="56">
        <v>865006</v>
      </c>
      <c r="F128" s="56"/>
      <c r="G128" s="56"/>
      <c r="H128" s="56">
        <f>SUM(E128,F128)-G128</f>
        <v>865006</v>
      </c>
      <c r="J128" s="118"/>
      <c r="K128" s="15"/>
      <c r="L128" s="84">
        <v>2110</v>
      </c>
      <c r="M128" s="16" t="s">
        <v>63</v>
      </c>
      <c r="N128" s="86">
        <f t="shared" si="17"/>
        <v>865006</v>
      </c>
      <c r="O128" s="17"/>
      <c r="P128" s="17"/>
      <c r="Q128" s="116">
        <f>SUM(N128,O128)-P128</f>
        <v>865006</v>
      </c>
      <c r="T128" s="111"/>
      <c r="U128" s="15"/>
      <c r="V128" s="15">
        <v>2110</v>
      </c>
      <c r="W128" s="197" t="s">
        <v>63</v>
      </c>
      <c r="X128" s="86">
        <v>943459</v>
      </c>
      <c r="Y128" s="17"/>
      <c r="Z128" s="17"/>
      <c r="AA128" s="116">
        <f>SUM(X128,Y128)-Z128</f>
        <v>943459</v>
      </c>
      <c r="AD128" s="111"/>
      <c r="AE128" s="15"/>
      <c r="AF128" s="15">
        <v>2110</v>
      </c>
      <c r="AG128" s="16" t="s">
        <v>63</v>
      </c>
      <c r="AH128" s="86">
        <f t="shared" si="24"/>
        <v>943459</v>
      </c>
      <c r="AI128" s="17"/>
      <c r="AJ128" s="17"/>
      <c r="AK128" s="116">
        <f>SUM(AH128,AI128)-AJ128</f>
        <v>943459</v>
      </c>
      <c r="AN128" s="111"/>
      <c r="AO128" s="15"/>
      <c r="AP128" s="15">
        <v>2110</v>
      </c>
      <c r="AQ128" s="16" t="s">
        <v>63</v>
      </c>
      <c r="AR128" s="86">
        <f t="shared" si="19"/>
        <v>943459</v>
      </c>
      <c r="AS128" s="17"/>
      <c r="AT128" s="17"/>
      <c r="AU128" s="116">
        <f>SUM(AR128,AS128)-AT128</f>
        <v>943459</v>
      </c>
      <c r="AX128" s="111"/>
      <c r="AY128" s="15"/>
      <c r="AZ128" s="15">
        <v>2110</v>
      </c>
      <c r="BA128" s="16" t="s">
        <v>63</v>
      </c>
      <c r="BB128" s="86">
        <f t="shared" si="20"/>
        <v>943459</v>
      </c>
      <c r="BC128" s="17"/>
      <c r="BD128" s="17"/>
      <c r="BE128" s="116">
        <f>SUM(BB128,BC128)-BD128</f>
        <v>943459</v>
      </c>
      <c r="BH128" s="111"/>
      <c r="BI128" s="15"/>
      <c r="BJ128" s="15">
        <v>2110</v>
      </c>
      <c r="BK128" s="16" t="s">
        <v>63</v>
      </c>
      <c r="BL128" s="86">
        <f t="shared" si="21"/>
        <v>943459</v>
      </c>
      <c r="BM128" s="17"/>
      <c r="BN128" s="17"/>
      <c r="BO128" s="116">
        <f>SUM(BL128,BM128)-BN128</f>
        <v>943459</v>
      </c>
      <c r="BR128" s="111"/>
      <c r="BS128" s="15"/>
      <c r="BT128" s="15">
        <v>2110</v>
      </c>
      <c r="BU128" s="16" t="s">
        <v>63</v>
      </c>
      <c r="BV128" s="86">
        <f t="shared" si="22"/>
        <v>943459</v>
      </c>
      <c r="BW128" s="17"/>
      <c r="BX128" s="17"/>
      <c r="BY128" s="116">
        <f>SUM(BV128,BW128)-BX128</f>
        <v>943459</v>
      </c>
      <c r="CB128" s="111"/>
      <c r="CC128" s="15"/>
      <c r="CD128" s="15">
        <v>2110</v>
      </c>
      <c r="CE128" s="16" t="s">
        <v>63</v>
      </c>
      <c r="CF128" s="86">
        <f t="shared" si="23"/>
        <v>943459</v>
      </c>
      <c r="CG128" s="17"/>
      <c r="CH128" s="17"/>
      <c r="CI128" s="116">
        <f>SUM(CF128,CG128)-CH128</f>
        <v>943459</v>
      </c>
    </row>
    <row r="129" spans="1:87" ht="19.5" customHeight="1" thickBot="1">
      <c r="A129" s="10">
        <v>852</v>
      </c>
      <c r="B129" s="22"/>
      <c r="C129" s="22"/>
      <c r="D129" s="23" t="s">
        <v>75</v>
      </c>
      <c r="E129" s="2" t="e">
        <f>E130+#REF!</f>
        <v>#REF!</v>
      </c>
      <c r="F129" s="2"/>
      <c r="G129" s="2"/>
      <c r="H129" s="2" t="e">
        <f>SUM(H130,#REF!)</f>
        <v>#REF!</v>
      </c>
      <c r="J129" s="82">
        <v>852</v>
      </c>
      <c r="K129" s="78"/>
      <c r="L129" s="78"/>
      <c r="M129" s="79" t="s">
        <v>75</v>
      </c>
      <c r="N129" s="80" t="e">
        <f t="shared" si="17"/>
        <v>#REF!</v>
      </c>
      <c r="O129" s="80" t="e">
        <f>SUM(O130,#REF!)</f>
        <v>#REF!</v>
      </c>
      <c r="P129" s="80" t="e">
        <f>SUM(P130,#REF!)</f>
        <v>#REF!</v>
      </c>
      <c r="Q129" s="81" t="e">
        <f>SUM(Q130,#REF!)</f>
        <v>#REF!</v>
      </c>
      <c r="T129" s="82">
        <v>852</v>
      </c>
      <c r="U129" s="78"/>
      <c r="V129" s="78"/>
      <c r="W129" s="199" t="s">
        <v>75</v>
      </c>
      <c r="X129" s="80">
        <f>SUM(X130,X135,X138,X141)</f>
        <v>653116</v>
      </c>
      <c r="Y129" s="80">
        <f>SUM(Y130,Y135,Y138,Y141)</f>
        <v>4900</v>
      </c>
      <c r="Z129" s="80"/>
      <c r="AA129" s="80">
        <f>SUM(AA130,AA135,AA138,AA141)</f>
        <v>658016</v>
      </c>
      <c r="AD129" s="82">
        <v>852</v>
      </c>
      <c r="AE129" s="78"/>
      <c r="AF129" s="78"/>
      <c r="AG129" s="79" t="s">
        <v>75</v>
      </c>
      <c r="AH129" s="80">
        <f t="shared" si="24"/>
        <v>658016</v>
      </c>
      <c r="AI129" s="80" t="e">
        <f>SUM(AI130,#REF!)</f>
        <v>#REF!</v>
      </c>
      <c r="AJ129" s="80" t="e">
        <f>SUM(AJ130,#REF!)</f>
        <v>#REF!</v>
      </c>
      <c r="AK129" s="81" t="e">
        <f>SUM(AK130,#REF!)</f>
        <v>#REF!</v>
      </c>
      <c r="AN129" s="82">
        <v>852</v>
      </c>
      <c r="AO129" s="78"/>
      <c r="AP129" s="78"/>
      <c r="AQ129" s="79" t="s">
        <v>75</v>
      </c>
      <c r="AR129" s="80" t="e">
        <f t="shared" si="19"/>
        <v>#REF!</v>
      </c>
      <c r="AS129" s="80" t="e">
        <f>SUM(AS130,#REF!)</f>
        <v>#REF!</v>
      </c>
      <c r="AT129" s="80" t="e">
        <f>SUM(AT130,#REF!)</f>
        <v>#REF!</v>
      </c>
      <c r="AU129" s="81" t="e">
        <f>SUM(AU130,#REF!)</f>
        <v>#REF!</v>
      </c>
      <c r="AX129" s="82">
        <v>852</v>
      </c>
      <c r="AY129" s="78"/>
      <c r="AZ129" s="78"/>
      <c r="BA129" s="79" t="s">
        <v>75</v>
      </c>
      <c r="BB129" s="80" t="e">
        <f t="shared" si="20"/>
        <v>#REF!</v>
      </c>
      <c r="BC129" s="80" t="e">
        <f>SUM(BC130,#REF!)</f>
        <v>#REF!</v>
      </c>
      <c r="BD129" s="80" t="e">
        <f>SUM(BD130,#REF!)</f>
        <v>#REF!</v>
      </c>
      <c r="BE129" s="81" t="e">
        <f>SUM(BE130,#REF!)</f>
        <v>#REF!</v>
      </c>
      <c r="BH129" s="82">
        <v>852</v>
      </c>
      <c r="BI129" s="78"/>
      <c r="BJ129" s="78"/>
      <c r="BK129" s="79" t="s">
        <v>75</v>
      </c>
      <c r="BL129" s="80" t="e">
        <f t="shared" si="21"/>
        <v>#REF!</v>
      </c>
      <c r="BM129" s="80" t="e">
        <f>SUM(BM130,#REF!)</f>
        <v>#REF!</v>
      </c>
      <c r="BN129" s="80" t="e">
        <f>SUM(BN130,#REF!)</f>
        <v>#REF!</v>
      </c>
      <c r="BO129" s="81" t="e">
        <f>SUM(BO130,#REF!)</f>
        <v>#REF!</v>
      </c>
      <c r="BR129" s="82">
        <v>852</v>
      </c>
      <c r="BS129" s="78"/>
      <c r="BT129" s="78"/>
      <c r="BU129" s="79" t="s">
        <v>75</v>
      </c>
      <c r="BV129" s="80" t="e">
        <f t="shared" si="22"/>
        <v>#REF!</v>
      </c>
      <c r="BW129" s="80" t="e">
        <f>SUM(BW130,#REF!)</f>
        <v>#REF!</v>
      </c>
      <c r="BX129" s="80" t="e">
        <f>SUM(BX130,#REF!)</f>
        <v>#REF!</v>
      </c>
      <c r="BY129" s="81" t="e">
        <f>SUM(BY130,#REF!)</f>
        <v>#REF!</v>
      </c>
      <c r="CB129" s="82">
        <v>852</v>
      </c>
      <c r="CC129" s="78"/>
      <c r="CD129" s="78"/>
      <c r="CE129" s="79" t="s">
        <v>75</v>
      </c>
      <c r="CF129" s="80" t="e">
        <f t="shared" si="23"/>
        <v>#REF!</v>
      </c>
      <c r="CG129" s="80" t="e">
        <f>SUM(CG130,#REF!)</f>
        <v>#REF!</v>
      </c>
      <c r="CH129" s="80" t="e">
        <f>SUM(CH130,#REF!)</f>
        <v>#REF!</v>
      </c>
      <c r="CI129" s="81" t="e">
        <f>SUM(CI130,#REF!)</f>
        <v>#REF!</v>
      </c>
    </row>
    <row r="130" spans="1:87" ht="29.25" customHeight="1">
      <c r="A130" s="13"/>
      <c r="B130" s="15">
        <v>85201</v>
      </c>
      <c r="C130" s="48"/>
      <c r="D130" s="49" t="s">
        <v>51</v>
      </c>
      <c r="E130" s="50">
        <f>E132+E133+E134</f>
        <v>1228900</v>
      </c>
      <c r="F130" s="50"/>
      <c r="G130" s="50"/>
      <c r="H130" s="50">
        <f>SUM(H132:H134)</f>
        <v>1228900</v>
      </c>
      <c r="J130" s="111"/>
      <c r="K130" s="122">
        <v>85201</v>
      </c>
      <c r="L130" s="122"/>
      <c r="M130" s="123" t="s">
        <v>51</v>
      </c>
      <c r="N130" s="124">
        <f t="shared" si="17"/>
        <v>1228900</v>
      </c>
      <c r="O130" s="125">
        <f>SUM(O132:O134)</f>
        <v>0</v>
      </c>
      <c r="P130" s="125">
        <f>SUM(P132:P134)</f>
        <v>0</v>
      </c>
      <c r="Q130" s="126">
        <f>SUM(Q132:Q134)</f>
        <v>1228900</v>
      </c>
      <c r="T130" s="111"/>
      <c r="U130" s="122">
        <v>85201</v>
      </c>
      <c r="V130" s="122"/>
      <c r="W130" s="196" t="s">
        <v>51</v>
      </c>
      <c r="X130" s="124">
        <f>SUM(X131:X134)</f>
        <v>547518</v>
      </c>
      <c r="Y130" s="124">
        <f>SUM(Y131:Y134)</f>
        <v>4900</v>
      </c>
      <c r="Z130" s="124"/>
      <c r="AA130" s="126">
        <f>SUM(X130:Y130)-Z130</f>
        <v>552418</v>
      </c>
      <c r="AD130" s="111"/>
      <c r="AE130" s="122">
        <v>85201</v>
      </c>
      <c r="AF130" s="122"/>
      <c r="AG130" s="123" t="s">
        <v>51</v>
      </c>
      <c r="AH130" s="124">
        <f t="shared" si="24"/>
        <v>552418</v>
      </c>
      <c r="AI130" s="125">
        <f>SUM(AI132:AI134)</f>
        <v>0</v>
      </c>
      <c r="AJ130" s="125">
        <f>SUM(AJ132:AJ134)</f>
        <v>0</v>
      </c>
      <c r="AK130" s="126">
        <f>SUM(AK132:AK134)</f>
        <v>546491</v>
      </c>
      <c r="AN130" s="111"/>
      <c r="AO130" s="122">
        <v>85201</v>
      </c>
      <c r="AP130" s="122"/>
      <c r="AQ130" s="123" t="s">
        <v>51</v>
      </c>
      <c r="AR130" s="124">
        <f t="shared" si="19"/>
        <v>546491</v>
      </c>
      <c r="AS130" s="125">
        <f>SUM(AS132:AS134)</f>
        <v>0</v>
      </c>
      <c r="AT130" s="125">
        <f>SUM(AT132:AT134)</f>
        <v>0</v>
      </c>
      <c r="AU130" s="126">
        <f>SUM(AU132:AU134)</f>
        <v>546491</v>
      </c>
      <c r="AX130" s="111"/>
      <c r="AY130" s="122">
        <v>85201</v>
      </c>
      <c r="AZ130" s="122"/>
      <c r="BA130" s="123" t="s">
        <v>51</v>
      </c>
      <c r="BB130" s="124">
        <f t="shared" si="20"/>
        <v>546491</v>
      </c>
      <c r="BC130" s="125">
        <f>SUM(BC132:BC134)</f>
        <v>0</v>
      </c>
      <c r="BD130" s="125">
        <f>SUM(BD132:BD134)</f>
        <v>0</v>
      </c>
      <c r="BE130" s="126">
        <f>SUM(BE132:BE134)</f>
        <v>546491</v>
      </c>
      <c r="BH130" s="111"/>
      <c r="BI130" s="122">
        <v>85201</v>
      </c>
      <c r="BJ130" s="122"/>
      <c r="BK130" s="123" t="s">
        <v>51</v>
      </c>
      <c r="BL130" s="124">
        <f t="shared" si="21"/>
        <v>546491</v>
      </c>
      <c r="BM130" s="125">
        <f>SUM(BM132:BM134)</f>
        <v>0</v>
      </c>
      <c r="BN130" s="125">
        <f>SUM(BN132:BN134)</f>
        <v>0</v>
      </c>
      <c r="BO130" s="126">
        <f>SUM(BO132:BO134)</f>
        <v>546491</v>
      </c>
      <c r="BR130" s="111"/>
      <c r="BS130" s="122">
        <v>85201</v>
      </c>
      <c r="BT130" s="122"/>
      <c r="BU130" s="123" t="s">
        <v>51</v>
      </c>
      <c r="BV130" s="124">
        <f t="shared" si="22"/>
        <v>546491</v>
      </c>
      <c r="BW130" s="125">
        <f>SUM(BW132:BW134)</f>
        <v>0</v>
      </c>
      <c r="BX130" s="125">
        <f>SUM(BX132:BX134)</f>
        <v>0</v>
      </c>
      <c r="BY130" s="126">
        <f>SUM(BY132:BY134)</f>
        <v>546491</v>
      </c>
      <c r="CB130" s="111"/>
      <c r="CC130" s="122">
        <v>85201</v>
      </c>
      <c r="CD130" s="122"/>
      <c r="CE130" s="123" t="s">
        <v>51</v>
      </c>
      <c r="CF130" s="124">
        <f t="shared" si="23"/>
        <v>546491</v>
      </c>
      <c r="CG130" s="125">
        <f>SUM(CG132:CG134)</f>
        <v>0</v>
      </c>
      <c r="CH130" s="125">
        <f>SUM(CH132:CH134)</f>
        <v>0</v>
      </c>
      <c r="CI130" s="126">
        <f>SUM(CI132:CI134)</f>
        <v>546491</v>
      </c>
    </row>
    <row r="131" spans="1:87" ht="29.25" customHeight="1">
      <c r="A131" s="13"/>
      <c r="B131" s="15"/>
      <c r="C131" s="59"/>
      <c r="D131" s="60"/>
      <c r="E131" s="61"/>
      <c r="F131" s="61"/>
      <c r="G131" s="61"/>
      <c r="H131" s="61"/>
      <c r="J131" s="111"/>
      <c r="K131" s="15"/>
      <c r="L131" s="33"/>
      <c r="M131" s="44"/>
      <c r="N131" s="72"/>
      <c r="O131" s="45"/>
      <c r="P131" s="45"/>
      <c r="Q131" s="121"/>
      <c r="T131" s="111"/>
      <c r="U131" s="15"/>
      <c r="V131" s="46" t="s">
        <v>77</v>
      </c>
      <c r="W131" s="198" t="s">
        <v>27</v>
      </c>
      <c r="X131" s="72">
        <v>5927</v>
      </c>
      <c r="Y131" s="45"/>
      <c r="Z131" s="45"/>
      <c r="AA131" s="121">
        <f>SUM(X131:Y131)</f>
        <v>5927</v>
      </c>
      <c r="AD131" s="111"/>
      <c r="AE131" s="15"/>
      <c r="AF131" s="15"/>
      <c r="AG131" s="16"/>
      <c r="AH131" s="86"/>
      <c r="AI131" s="17"/>
      <c r="AJ131" s="17"/>
      <c r="AK131" s="116"/>
      <c r="AN131" s="111"/>
      <c r="AO131" s="15"/>
      <c r="AP131" s="15"/>
      <c r="AQ131" s="16"/>
      <c r="AR131" s="86"/>
      <c r="AS131" s="17"/>
      <c r="AT131" s="17"/>
      <c r="AU131" s="116"/>
      <c r="AX131" s="111"/>
      <c r="AY131" s="15"/>
      <c r="AZ131" s="15"/>
      <c r="BA131" s="16"/>
      <c r="BB131" s="86"/>
      <c r="BC131" s="17"/>
      <c r="BD131" s="17"/>
      <c r="BE131" s="116"/>
      <c r="BH131" s="111"/>
      <c r="BI131" s="15"/>
      <c r="BJ131" s="15"/>
      <c r="BK131" s="16"/>
      <c r="BL131" s="86"/>
      <c r="BM131" s="17"/>
      <c r="BN131" s="17"/>
      <c r="BO131" s="116"/>
      <c r="BR131" s="111"/>
      <c r="BS131" s="15"/>
      <c r="BT131" s="15"/>
      <c r="BU131" s="16"/>
      <c r="BV131" s="86"/>
      <c r="BW131" s="17"/>
      <c r="BX131" s="17"/>
      <c r="BY131" s="116"/>
      <c r="CB131" s="111"/>
      <c r="CC131" s="15"/>
      <c r="CD131" s="15"/>
      <c r="CE131" s="16"/>
      <c r="CF131" s="86"/>
      <c r="CG131" s="17"/>
      <c r="CH131" s="17"/>
      <c r="CI131" s="116"/>
    </row>
    <row r="132" spans="1:87" ht="16.5" customHeight="1">
      <c r="A132" s="13"/>
      <c r="B132" s="15"/>
      <c r="C132" s="62" t="s">
        <v>78</v>
      </c>
      <c r="D132" s="52" t="s">
        <v>46</v>
      </c>
      <c r="E132" s="53">
        <v>9384</v>
      </c>
      <c r="F132" s="53"/>
      <c r="G132" s="53"/>
      <c r="H132" s="53">
        <f>SUM(E132,F132)-G132</f>
        <v>9384</v>
      </c>
      <c r="J132" s="111"/>
      <c r="K132" s="15"/>
      <c r="L132" s="46" t="s">
        <v>78</v>
      </c>
      <c r="M132" s="32" t="s">
        <v>46</v>
      </c>
      <c r="N132" s="71">
        <f>SUM(H132)</f>
        <v>9384</v>
      </c>
      <c r="O132" s="1"/>
      <c r="P132" s="1"/>
      <c r="Q132" s="138">
        <f>SUM(N132,O132)-P132</f>
        <v>9384</v>
      </c>
      <c r="T132" s="111"/>
      <c r="U132" s="15"/>
      <c r="V132" s="46" t="s">
        <v>78</v>
      </c>
      <c r="W132" s="198" t="s">
        <v>46</v>
      </c>
      <c r="X132" s="71">
        <v>2496</v>
      </c>
      <c r="Y132" s="186">
        <v>4900</v>
      </c>
      <c r="Z132" s="1"/>
      <c r="AA132" s="138">
        <f>SUM(X132,Y132)-Z132</f>
        <v>7396</v>
      </c>
      <c r="AD132" s="111"/>
      <c r="AE132" s="15"/>
      <c r="AF132" s="69" t="s">
        <v>78</v>
      </c>
      <c r="AG132" s="60" t="s">
        <v>46</v>
      </c>
      <c r="AH132" s="127">
        <f>SUM(AA132)</f>
        <v>7396</v>
      </c>
      <c r="AI132" s="61"/>
      <c r="AJ132" s="61"/>
      <c r="AK132" s="114">
        <f>SUM(AH132,AI132)-AJ132</f>
        <v>7396</v>
      </c>
      <c r="AN132" s="111"/>
      <c r="AO132" s="15"/>
      <c r="AP132" s="69" t="s">
        <v>78</v>
      </c>
      <c r="AQ132" s="60" t="s">
        <v>46</v>
      </c>
      <c r="AR132" s="127">
        <f>SUM(AK132)</f>
        <v>7396</v>
      </c>
      <c r="AS132" s="61"/>
      <c r="AT132" s="61"/>
      <c r="AU132" s="114">
        <f>SUM(AR132,AS132)-AT132</f>
        <v>7396</v>
      </c>
      <c r="AX132" s="111"/>
      <c r="AY132" s="15"/>
      <c r="AZ132" s="69" t="s">
        <v>78</v>
      </c>
      <c r="BA132" s="60" t="s">
        <v>46</v>
      </c>
      <c r="BB132" s="127">
        <f>SUM(AU132)</f>
        <v>7396</v>
      </c>
      <c r="BC132" s="61"/>
      <c r="BD132" s="61"/>
      <c r="BE132" s="114">
        <f>SUM(BB132,BC132)-BD132</f>
        <v>7396</v>
      </c>
      <c r="BH132" s="111"/>
      <c r="BI132" s="15"/>
      <c r="BJ132" s="69" t="s">
        <v>78</v>
      </c>
      <c r="BK132" s="60" t="s">
        <v>46</v>
      </c>
      <c r="BL132" s="127">
        <f>SUM(BE132)</f>
        <v>7396</v>
      </c>
      <c r="BM132" s="61"/>
      <c r="BN132" s="61"/>
      <c r="BO132" s="114">
        <f>SUM(BL132,BM132)-BN132</f>
        <v>7396</v>
      </c>
      <c r="BR132" s="111"/>
      <c r="BS132" s="15"/>
      <c r="BT132" s="69" t="s">
        <v>78</v>
      </c>
      <c r="BU132" s="60" t="s">
        <v>46</v>
      </c>
      <c r="BV132" s="127">
        <f>SUM(BO132)</f>
        <v>7396</v>
      </c>
      <c r="BW132" s="61"/>
      <c r="BX132" s="61"/>
      <c r="BY132" s="114">
        <f>SUM(BV132,BW132)-BX132</f>
        <v>7396</v>
      </c>
      <c r="CB132" s="111"/>
      <c r="CC132" s="15"/>
      <c r="CD132" s="69" t="s">
        <v>78</v>
      </c>
      <c r="CE132" s="60" t="s">
        <v>46</v>
      </c>
      <c r="CF132" s="127">
        <f>SUM(BY132)</f>
        <v>7396</v>
      </c>
      <c r="CG132" s="61"/>
      <c r="CH132" s="61"/>
      <c r="CI132" s="114">
        <f>SUM(CF132,CG132)-CH132</f>
        <v>7396</v>
      </c>
    </row>
    <row r="133" spans="1:87" ht="15.75" customHeight="1" thickBot="1">
      <c r="A133" s="13"/>
      <c r="B133" s="15"/>
      <c r="C133" s="62" t="s">
        <v>79</v>
      </c>
      <c r="D133" s="52" t="s">
        <v>31</v>
      </c>
      <c r="E133" s="53">
        <v>3316</v>
      </c>
      <c r="F133" s="53"/>
      <c r="G133" s="53"/>
      <c r="H133" s="53">
        <f>SUM(E133,F133)-G133</f>
        <v>3316</v>
      </c>
      <c r="J133" s="111"/>
      <c r="K133" s="15"/>
      <c r="L133" s="46" t="s">
        <v>79</v>
      </c>
      <c r="M133" s="32" t="s">
        <v>31</v>
      </c>
      <c r="N133" s="71">
        <f>SUM(H133)</f>
        <v>3316</v>
      </c>
      <c r="O133" s="1"/>
      <c r="P133" s="1"/>
      <c r="Q133" s="138">
        <f>SUM(N133,O133)-P133</f>
        <v>3316</v>
      </c>
      <c r="T133" s="188"/>
      <c r="U133" s="189"/>
      <c r="V133" s="192" t="s">
        <v>79</v>
      </c>
      <c r="W133" s="184" t="s">
        <v>31</v>
      </c>
      <c r="X133" s="162">
        <v>100</v>
      </c>
      <c r="Y133" s="163"/>
      <c r="Z133" s="163"/>
      <c r="AA133" s="164">
        <f>SUM(X133,Y133)-Z133</f>
        <v>100</v>
      </c>
      <c r="AD133" s="111"/>
      <c r="AE133" s="15"/>
      <c r="AF133" s="62" t="s">
        <v>79</v>
      </c>
      <c r="AG133" s="52" t="s">
        <v>31</v>
      </c>
      <c r="AH133" s="74">
        <f>SUM(AA133)</f>
        <v>100</v>
      </c>
      <c r="AI133" s="53"/>
      <c r="AJ133" s="53"/>
      <c r="AK133" s="112">
        <f>SUM(AH133,AI133)-AJ133</f>
        <v>100</v>
      </c>
      <c r="AN133" s="111"/>
      <c r="AO133" s="15"/>
      <c r="AP133" s="62" t="s">
        <v>79</v>
      </c>
      <c r="AQ133" s="52" t="s">
        <v>31</v>
      </c>
      <c r="AR133" s="74">
        <f>SUM(AK133)</f>
        <v>100</v>
      </c>
      <c r="AS133" s="53"/>
      <c r="AT133" s="53"/>
      <c r="AU133" s="112">
        <f>SUM(AR133,AS133)-AT133</f>
        <v>100</v>
      </c>
      <c r="AX133" s="111"/>
      <c r="AY133" s="15"/>
      <c r="AZ133" s="62" t="s">
        <v>79</v>
      </c>
      <c r="BA133" s="52" t="s">
        <v>31</v>
      </c>
      <c r="BB133" s="74">
        <f>SUM(AU133)</f>
        <v>100</v>
      </c>
      <c r="BC133" s="53"/>
      <c r="BD133" s="53"/>
      <c r="BE133" s="112">
        <f>SUM(BB133,BC133)-BD133</f>
        <v>100</v>
      </c>
      <c r="BH133" s="111"/>
      <c r="BI133" s="15"/>
      <c r="BJ133" s="62" t="s">
        <v>79</v>
      </c>
      <c r="BK133" s="52" t="s">
        <v>31</v>
      </c>
      <c r="BL133" s="74">
        <f>SUM(BE133)</f>
        <v>100</v>
      </c>
      <c r="BM133" s="53"/>
      <c r="BN133" s="53"/>
      <c r="BO133" s="112">
        <f>SUM(BL133,BM133)-BN133</f>
        <v>100</v>
      </c>
      <c r="BR133" s="111"/>
      <c r="BS133" s="15"/>
      <c r="BT133" s="62" t="s">
        <v>79</v>
      </c>
      <c r="BU133" s="52" t="s">
        <v>31</v>
      </c>
      <c r="BV133" s="74">
        <f>SUM(BO133)</f>
        <v>100</v>
      </c>
      <c r="BW133" s="53"/>
      <c r="BX133" s="53"/>
      <c r="BY133" s="112">
        <f>SUM(BV133,BW133)-BX133</f>
        <v>100</v>
      </c>
      <c r="CB133" s="111"/>
      <c r="CC133" s="15"/>
      <c r="CD133" s="62" t="s">
        <v>79</v>
      </c>
      <c r="CE133" s="52" t="s">
        <v>31</v>
      </c>
      <c r="CF133" s="74">
        <f>SUM(BY133)</f>
        <v>100</v>
      </c>
      <c r="CG133" s="53"/>
      <c r="CH133" s="53"/>
      <c r="CI133" s="112">
        <f>SUM(CF133,CG133)-CH133</f>
        <v>100</v>
      </c>
    </row>
    <row r="134" spans="1:87" ht="60.75" customHeight="1">
      <c r="A134" s="13"/>
      <c r="B134" s="15"/>
      <c r="C134" s="51">
        <v>2130</v>
      </c>
      <c r="D134" s="52" t="s">
        <v>64</v>
      </c>
      <c r="E134" s="53">
        <v>1216200</v>
      </c>
      <c r="F134" s="53"/>
      <c r="G134" s="53"/>
      <c r="H134" s="53">
        <f>SUM(E134,F134)-G134</f>
        <v>1216200</v>
      </c>
      <c r="J134" s="111"/>
      <c r="K134" s="15"/>
      <c r="L134" s="29">
        <v>2130</v>
      </c>
      <c r="M134" s="32" t="s">
        <v>64</v>
      </c>
      <c r="N134" s="71">
        <f>SUM(H134)</f>
        <v>1216200</v>
      </c>
      <c r="O134" s="1"/>
      <c r="P134" s="1"/>
      <c r="Q134" s="138">
        <f>SUM(N134,O134)-P134</f>
        <v>1216200</v>
      </c>
      <c r="T134" s="171"/>
      <c r="U134" s="122"/>
      <c r="V134" s="122">
        <v>2320</v>
      </c>
      <c r="W134" s="206" t="s">
        <v>119</v>
      </c>
      <c r="X134" s="124">
        <v>538995</v>
      </c>
      <c r="Y134" s="125"/>
      <c r="Z134" s="125"/>
      <c r="AA134" s="126">
        <f>SUM(X134,Y134)-Z134</f>
        <v>538995</v>
      </c>
      <c r="AD134" s="111"/>
      <c r="AE134" s="15"/>
      <c r="AF134" s="75">
        <v>2130</v>
      </c>
      <c r="AG134" s="68" t="s">
        <v>64</v>
      </c>
      <c r="AH134" s="76">
        <f>SUM(AA134)</f>
        <v>538995</v>
      </c>
      <c r="AI134" s="58"/>
      <c r="AJ134" s="58"/>
      <c r="AK134" s="113">
        <f>SUM(AH134,AI134)-AJ134</f>
        <v>538995</v>
      </c>
      <c r="AN134" s="111"/>
      <c r="AO134" s="15"/>
      <c r="AP134" s="75">
        <v>2130</v>
      </c>
      <c r="AQ134" s="68" t="s">
        <v>64</v>
      </c>
      <c r="AR134" s="76">
        <f>SUM(AK134)</f>
        <v>538995</v>
      </c>
      <c r="AS134" s="58"/>
      <c r="AT134" s="58"/>
      <c r="AU134" s="113">
        <f>SUM(AR134,AS134)-AT134</f>
        <v>538995</v>
      </c>
      <c r="AX134" s="111"/>
      <c r="AY134" s="15"/>
      <c r="AZ134" s="75">
        <v>2130</v>
      </c>
      <c r="BA134" s="68" t="s">
        <v>64</v>
      </c>
      <c r="BB134" s="76">
        <f>SUM(AU134)</f>
        <v>538995</v>
      </c>
      <c r="BC134" s="58"/>
      <c r="BD134" s="58"/>
      <c r="BE134" s="113">
        <f>SUM(BB134,BC134)-BD134</f>
        <v>538995</v>
      </c>
      <c r="BH134" s="111"/>
      <c r="BI134" s="15"/>
      <c r="BJ134" s="75">
        <v>2130</v>
      </c>
      <c r="BK134" s="68" t="s">
        <v>64</v>
      </c>
      <c r="BL134" s="76">
        <f>SUM(BE134)</f>
        <v>538995</v>
      </c>
      <c r="BM134" s="58"/>
      <c r="BN134" s="58"/>
      <c r="BO134" s="113">
        <f>SUM(BL134,BM134)-BN134</f>
        <v>538995</v>
      </c>
      <c r="BR134" s="111"/>
      <c r="BS134" s="15"/>
      <c r="BT134" s="75">
        <v>2130</v>
      </c>
      <c r="BU134" s="68" t="s">
        <v>64</v>
      </c>
      <c r="BV134" s="76">
        <f>SUM(BO134)</f>
        <v>538995</v>
      </c>
      <c r="BW134" s="58"/>
      <c r="BX134" s="58"/>
      <c r="BY134" s="113">
        <f>SUM(BV134,BW134)-BX134</f>
        <v>538995</v>
      </c>
      <c r="CB134" s="111"/>
      <c r="CC134" s="15"/>
      <c r="CD134" s="75">
        <v>2130</v>
      </c>
      <c r="CE134" s="68" t="s">
        <v>64</v>
      </c>
      <c r="CF134" s="76">
        <f>SUM(BY134)</f>
        <v>538995</v>
      </c>
      <c r="CG134" s="58"/>
      <c r="CH134" s="58"/>
      <c r="CI134" s="113">
        <f>SUM(CF134,CG134)-CH134</f>
        <v>538995</v>
      </c>
    </row>
    <row r="135" spans="1:87" ht="33.75" customHeight="1">
      <c r="A135" s="13"/>
      <c r="B135" s="15">
        <v>85216</v>
      </c>
      <c r="C135" s="51"/>
      <c r="D135" s="52" t="s">
        <v>73</v>
      </c>
      <c r="E135" s="53">
        <f>E137</f>
        <v>12400</v>
      </c>
      <c r="F135" s="53"/>
      <c r="G135" s="53"/>
      <c r="H135" s="53">
        <f>SUM(H136:H137)</f>
        <v>12400</v>
      </c>
      <c r="J135" s="111"/>
      <c r="K135" s="129">
        <v>85216</v>
      </c>
      <c r="L135" s="29"/>
      <c r="M135" s="100" t="s">
        <v>73</v>
      </c>
      <c r="N135" s="71">
        <f aca="true" t="shared" si="25" ref="N135:N143">SUM(H135)</f>
        <v>12400</v>
      </c>
      <c r="O135" s="1">
        <f>SUM(O137)</f>
        <v>0</v>
      </c>
      <c r="P135" s="1">
        <f>SUM(P137)</f>
        <v>0</v>
      </c>
      <c r="Q135" s="138">
        <f>SUM(Q136:Q137)</f>
        <v>12400</v>
      </c>
      <c r="T135" s="194"/>
      <c r="U135" s="129">
        <v>85204</v>
      </c>
      <c r="V135" s="29"/>
      <c r="W135" s="210" t="s">
        <v>101</v>
      </c>
      <c r="X135" s="71">
        <f>SUM(X137)</f>
        <v>85598</v>
      </c>
      <c r="Y135" s="71"/>
      <c r="Z135" s="71"/>
      <c r="AA135" s="180">
        <f>SUM(AA137)</f>
        <v>85598</v>
      </c>
      <c r="AD135" s="111"/>
      <c r="AE135" s="129">
        <v>85216</v>
      </c>
      <c r="AF135" s="29"/>
      <c r="AG135" s="100" t="s">
        <v>73</v>
      </c>
      <c r="AH135" s="71">
        <f aca="true" t="shared" si="26" ref="AH135:AH143">SUM(AA135)</f>
        <v>85598</v>
      </c>
      <c r="AI135" s="1">
        <f>SUM(AI137)</f>
        <v>0</v>
      </c>
      <c r="AJ135" s="1">
        <f>SUM(AJ137)</f>
        <v>0</v>
      </c>
      <c r="AK135" s="138">
        <f>SUM(AK136:AK137)</f>
        <v>85598</v>
      </c>
      <c r="AN135" s="111"/>
      <c r="AO135" s="129">
        <v>85216</v>
      </c>
      <c r="AP135" s="29"/>
      <c r="AQ135" s="100" t="s">
        <v>73</v>
      </c>
      <c r="AR135" s="71">
        <f aca="true" t="shared" si="27" ref="AR135:AR143">SUM(AK135)</f>
        <v>85598</v>
      </c>
      <c r="AS135" s="1">
        <f>SUM(AS137)</f>
        <v>0</v>
      </c>
      <c r="AT135" s="1">
        <f>SUM(AT137)</f>
        <v>0</v>
      </c>
      <c r="AU135" s="138">
        <f>SUM(AU136:AU137)</f>
        <v>85598</v>
      </c>
      <c r="AX135" s="111"/>
      <c r="AY135" s="129">
        <v>85216</v>
      </c>
      <c r="AZ135" s="29"/>
      <c r="BA135" s="100" t="s">
        <v>73</v>
      </c>
      <c r="BB135" s="71">
        <f aca="true" t="shared" si="28" ref="BB135:BB143">SUM(AU135)</f>
        <v>85598</v>
      </c>
      <c r="BC135" s="1">
        <f>SUM(BC137)</f>
        <v>0</v>
      </c>
      <c r="BD135" s="1">
        <f>SUM(BD137)</f>
        <v>0</v>
      </c>
      <c r="BE135" s="138">
        <f>SUM(BE136:BE137)</f>
        <v>85598</v>
      </c>
      <c r="BH135" s="111"/>
      <c r="BI135" s="129">
        <v>85216</v>
      </c>
      <c r="BJ135" s="29"/>
      <c r="BK135" s="100" t="s">
        <v>73</v>
      </c>
      <c r="BL135" s="71">
        <f aca="true" t="shared" si="29" ref="BL135:BL143">SUM(BE135)</f>
        <v>85598</v>
      </c>
      <c r="BM135" s="1">
        <f>SUM(BM137)</f>
        <v>0</v>
      </c>
      <c r="BN135" s="1">
        <f>SUM(BN137)</f>
        <v>0</v>
      </c>
      <c r="BO135" s="138">
        <f>SUM(BO136:BO137)</f>
        <v>85598</v>
      </c>
      <c r="BR135" s="111"/>
      <c r="BS135" s="129">
        <v>85216</v>
      </c>
      <c r="BT135" s="29"/>
      <c r="BU135" s="100" t="s">
        <v>73</v>
      </c>
      <c r="BV135" s="71">
        <f aca="true" t="shared" si="30" ref="BV135:BV143">SUM(BO135)</f>
        <v>85598</v>
      </c>
      <c r="BW135" s="1">
        <f>SUM(BW137)</f>
        <v>0</v>
      </c>
      <c r="BX135" s="1">
        <f>SUM(BX137)</f>
        <v>0</v>
      </c>
      <c r="BY135" s="138">
        <f>SUM(BY136:BY137)</f>
        <v>85598</v>
      </c>
      <c r="CB135" s="111"/>
      <c r="CC135" s="129">
        <v>85216</v>
      </c>
      <c r="CD135" s="29"/>
      <c r="CE135" s="100" t="s">
        <v>73</v>
      </c>
      <c r="CF135" s="71">
        <f aca="true" t="shared" si="31" ref="CF135:CF143">SUM(BY135)</f>
        <v>85598</v>
      </c>
      <c r="CG135" s="1">
        <f>SUM(CG137)</f>
        <v>0</v>
      </c>
      <c r="CH135" s="1">
        <f>SUM(CH137)</f>
        <v>0</v>
      </c>
      <c r="CI135" s="138">
        <f>SUM(CI136:CI137)</f>
        <v>85598</v>
      </c>
    </row>
    <row r="136" spans="1:87" ht="51" customHeight="1" hidden="1">
      <c r="A136" s="13"/>
      <c r="B136" s="15"/>
      <c r="C136" s="67" t="s">
        <v>30</v>
      </c>
      <c r="D136" s="68" t="s">
        <v>31</v>
      </c>
      <c r="E136" s="58"/>
      <c r="F136" s="58"/>
      <c r="G136" s="58"/>
      <c r="H136" s="58"/>
      <c r="J136" s="111"/>
      <c r="K136" s="83"/>
      <c r="L136" s="69" t="s">
        <v>30</v>
      </c>
      <c r="M136" s="93" t="s">
        <v>31</v>
      </c>
      <c r="N136" s="127">
        <f t="shared" si="25"/>
        <v>0</v>
      </c>
      <c r="O136" s="61"/>
      <c r="P136" s="61"/>
      <c r="Q136" s="114"/>
      <c r="T136" s="111"/>
      <c r="U136" s="83"/>
      <c r="V136" s="69" t="s">
        <v>30</v>
      </c>
      <c r="W136" s="211" t="s">
        <v>31</v>
      </c>
      <c r="X136" s="89">
        <f>SUM(Q136)</f>
        <v>0</v>
      </c>
      <c r="Y136" s="61"/>
      <c r="Z136" s="61"/>
      <c r="AA136" s="114"/>
      <c r="AD136" s="111"/>
      <c r="AE136" s="83"/>
      <c r="AF136" s="69" t="s">
        <v>30</v>
      </c>
      <c r="AG136" s="93" t="s">
        <v>31</v>
      </c>
      <c r="AH136" s="89">
        <f t="shared" si="26"/>
        <v>0</v>
      </c>
      <c r="AI136" s="61"/>
      <c r="AJ136" s="61"/>
      <c r="AK136" s="114"/>
      <c r="AN136" s="111"/>
      <c r="AO136" s="83"/>
      <c r="AP136" s="69" t="s">
        <v>30</v>
      </c>
      <c r="AQ136" s="93" t="s">
        <v>31</v>
      </c>
      <c r="AR136" s="89">
        <f t="shared" si="27"/>
        <v>0</v>
      </c>
      <c r="AS136" s="61"/>
      <c r="AT136" s="61"/>
      <c r="AU136" s="114"/>
      <c r="AX136" s="111"/>
      <c r="AY136" s="83"/>
      <c r="AZ136" s="69" t="s">
        <v>30</v>
      </c>
      <c r="BA136" s="93" t="s">
        <v>31</v>
      </c>
      <c r="BB136" s="89">
        <f t="shared" si="28"/>
        <v>0</v>
      </c>
      <c r="BC136" s="61"/>
      <c r="BD136" s="61"/>
      <c r="BE136" s="114"/>
      <c r="BH136" s="111"/>
      <c r="BI136" s="83"/>
      <c r="BJ136" s="69" t="s">
        <v>30</v>
      </c>
      <c r="BK136" s="93" t="s">
        <v>31</v>
      </c>
      <c r="BL136" s="89">
        <f t="shared" si="29"/>
        <v>0</v>
      </c>
      <c r="BM136" s="61"/>
      <c r="BN136" s="61"/>
      <c r="BO136" s="114"/>
      <c r="BR136" s="111"/>
      <c r="BS136" s="83"/>
      <c r="BT136" s="69" t="s">
        <v>30</v>
      </c>
      <c r="BU136" s="93" t="s">
        <v>31</v>
      </c>
      <c r="BV136" s="89">
        <f t="shared" si="30"/>
        <v>0</v>
      </c>
      <c r="BW136" s="61"/>
      <c r="BX136" s="61"/>
      <c r="BY136" s="114"/>
      <c r="CB136" s="111"/>
      <c r="CC136" s="83"/>
      <c r="CD136" s="69" t="s">
        <v>30</v>
      </c>
      <c r="CE136" s="93" t="s">
        <v>31</v>
      </c>
      <c r="CF136" s="89">
        <f t="shared" si="31"/>
        <v>0</v>
      </c>
      <c r="CG136" s="61"/>
      <c r="CH136" s="61"/>
      <c r="CI136" s="114"/>
    </row>
    <row r="137" spans="1:87" ht="57.75" customHeight="1">
      <c r="A137" s="13"/>
      <c r="B137" s="15"/>
      <c r="C137" s="29">
        <v>2110</v>
      </c>
      <c r="D137" s="32" t="s">
        <v>63</v>
      </c>
      <c r="E137" s="1">
        <v>12400</v>
      </c>
      <c r="F137" s="1"/>
      <c r="G137" s="1"/>
      <c r="H137" s="1">
        <f>SUM(E137,F137)-G137</f>
        <v>12400</v>
      </c>
      <c r="J137" s="111"/>
      <c r="K137" s="83"/>
      <c r="L137" s="75">
        <v>2110</v>
      </c>
      <c r="M137" s="96" t="s">
        <v>63</v>
      </c>
      <c r="N137" s="76">
        <f t="shared" si="25"/>
        <v>12400</v>
      </c>
      <c r="O137" s="58"/>
      <c r="P137" s="58"/>
      <c r="Q137" s="113">
        <f>SUM(N137,O137)-P137</f>
        <v>12400</v>
      </c>
      <c r="T137" s="111"/>
      <c r="U137" s="83"/>
      <c r="V137" s="75">
        <v>2320</v>
      </c>
      <c r="W137" s="212" t="s">
        <v>119</v>
      </c>
      <c r="X137" s="76">
        <v>85598</v>
      </c>
      <c r="Y137" s="185"/>
      <c r="Z137" s="58"/>
      <c r="AA137" s="113">
        <f>SUM(X137,Y137)-Z137</f>
        <v>85598</v>
      </c>
      <c r="AD137" s="111"/>
      <c r="AE137" s="83"/>
      <c r="AF137" s="75">
        <v>2110</v>
      </c>
      <c r="AG137" s="96" t="s">
        <v>63</v>
      </c>
      <c r="AH137" s="76">
        <f t="shared" si="26"/>
        <v>85598</v>
      </c>
      <c r="AI137" s="58"/>
      <c r="AJ137" s="58"/>
      <c r="AK137" s="113">
        <f>SUM(AH137,AI137)-AJ137</f>
        <v>85598</v>
      </c>
      <c r="AN137" s="111"/>
      <c r="AO137" s="83"/>
      <c r="AP137" s="75">
        <v>2110</v>
      </c>
      <c r="AQ137" s="96" t="s">
        <v>63</v>
      </c>
      <c r="AR137" s="76">
        <f t="shared" si="27"/>
        <v>85598</v>
      </c>
      <c r="AS137" s="58"/>
      <c r="AT137" s="58"/>
      <c r="AU137" s="113">
        <f>SUM(AR137,AS137)-AT137</f>
        <v>85598</v>
      </c>
      <c r="AX137" s="111"/>
      <c r="AY137" s="83"/>
      <c r="AZ137" s="75">
        <v>2110</v>
      </c>
      <c r="BA137" s="96" t="s">
        <v>63</v>
      </c>
      <c r="BB137" s="76">
        <f t="shared" si="28"/>
        <v>85598</v>
      </c>
      <c r="BC137" s="58"/>
      <c r="BD137" s="58"/>
      <c r="BE137" s="113">
        <f>SUM(BB137,BC137)-BD137</f>
        <v>85598</v>
      </c>
      <c r="BH137" s="111"/>
      <c r="BI137" s="83"/>
      <c r="BJ137" s="75">
        <v>2110</v>
      </c>
      <c r="BK137" s="96" t="s">
        <v>63</v>
      </c>
      <c r="BL137" s="76">
        <f t="shared" si="29"/>
        <v>85598</v>
      </c>
      <c r="BM137" s="58"/>
      <c r="BN137" s="58"/>
      <c r="BO137" s="113">
        <f>SUM(BL137,BM137)-BN137</f>
        <v>85598</v>
      </c>
      <c r="BR137" s="111"/>
      <c r="BS137" s="83"/>
      <c r="BT137" s="75">
        <v>2110</v>
      </c>
      <c r="BU137" s="96" t="s">
        <v>63</v>
      </c>
      <c r="BV137" s="76">
        <f t="shared" si="30"/>
        <v>85598</v>
      </c>
      <c r="BW137" s="58"/>
      <c r="BX137" s="58"/>
      <c r="BY137" s="113">
        <f>SUM(BV137,BW137)-BX137</f>
        <v>85598</v>
      </c>
      <c r="CB137" s="111"/>
      <c r="CC137" s="83"/>
      <c r="CD137" s="75">
        <v>2110</v>
      </c>
      <c r="CE137" s="96" t="s">
        <v>63</v>
      </c>
      <c r="CF137" s="76">
        <f t="shared" si="31"/>
        <v>85598</v>
      </c>
      <c r="CG137" s="58"/>
      <c r="CH137" s="58"/>
      <c r="CI137" s="113">
        <f>SUM(CF137,CG137)-CH137</f>
        <v>85598</v>
      </c>
    </row>
    <row r="138" spans="1:87" ht="40.5" customHeight="1" hidden="1">
      <c r="A138" s="13"/>
      <c r="B138" s="15">
        <v>85216</v>
      </c>
      <c r="C138" s="51"/>
      <c r="D138" s="52" t="s">
        <v>73</v>
      </c>
      <c r="E138" s="53">
        <f>E140</f>
        <v>12400</v>
      </c>
      <c r="F138" s="53"/>
      <c r="G138" s="53"/>
      <c r="H138" s="53">
        <f>SUM(H139:H140)</f>
        <v>12400</v>
      </c>
      <c r="J138" s="111"/>
      <c r="K138" s="129">
        <v>85216</v>
      </c>
      <c r="L138" s="29"/>
      <c r="M138" s="100" t="s">
        <v>73</v>
      </c>
      <c r="N138" s="71">
        <f>SUM(H138)</f>
        <v>12400</v>
      </c>
      <c r="O138" s="1">
        <f>SUM(O140)</f>
        <v>0</v>
      </c>
      <c r="P138" s="1">
        <f>SUM(P140)</f>
        <v>0</v>
      </c>
      <c r="Q138" s="138">
        <f>SUM(Q139:Q140)</f>
        <v>12400</v>
      </c>
      <c r="T138" s="120"/>
      <c r="U138" s="129">
        <v>85212</v>
      </c>
      <c r="V138" s="29"/>
      <c r="W138" s="210" t="s">
        <v>116</v>
      </c>
      <c r="X138" s="71"/>
      <c r="Y138" s="71"/>
      <c r="Z138" s="1"/>
      <c r="AA138" s="138">
        <f>SUM(AA139:AA140)</f>
        <v>0</v>
      </c>
      <c r="AD138" s="111"/>
      <c r="AE138" s="129">
        <v>85216</v>
      </c>
      <c r="AF138" s="29"/>
      <c r="AG138" s="100" t="s">
        <v>73</v>
      </c>
      <c r="AH138" s="71">
        <f>SUM(AA138)</f>
        <v>0</v>
      </c>
      <c r="AI138" s="1">
        <f>SUM(AI140)</f>
        <v>0</v>
      </c>
      <c r="AJ138" s="1">
        <f>SUM(AJ140)</f>
        <v>0</v>
      </c>
      <c r="AK138" s="138">
        <f>SUM(AK139:AK140)</f>
        <v>0</v>
      </c>
      <c r="AN138" s="111"/>
      <c r="AO138" s="129">
        <v>85216</v>
      </c>
      <c r="AP138" s="29"/>
      <c r="AQ138" s="100" t="s">
        <v>73</v>
      </c>
      <c r="AR138" s="71">
        <f>SUM(AK138)</f>
        <v>0</v>
      </c>
      <c r="AS138" s="1">
        <f>SUM(AS140)</f>
        <v>0</v>
      </c>
      <c r="AT138" s="1">
        <f>SUM(AT140)</f>
        <v>0</v>
      </c>
      <c r="AU138" s="138">
        <f>SUM(AU139:AU140)</f>
        <v>0</v>
      </c>
      <c r="AX138" s="111"/>
      <c r="AY138" s="129">
        <v>85216</v>
      </c>
      <c r="AZ138" s="29"/>
      <c r="BA138" s="100" t="s">
        <v>73</v>
      </c>
      <c r="BB138" s="71">
        <f>SUM(AU138)</f>
        <v>0</v>
      </c>
      <c r="BC138" s="1">
        <f>SUM(BC140)</f>
        <v>0</v>
      </c>
      <c r="BD138" s="1">
        <f>SUM(BD140)</f>
        <v>0</v>
      </c>
      <c r="BE138" s="138">
        <f>SUM(BE139:BE140)</f>
        <v>0</v>
      </c>
      <c r="BH138" s="111"/>
      <c r="BI138" s="129">
        <v>85216</v>
      </c>
      <c r="BJ138" s="29"/>
      <c r="BK138" s="100" t="s">
        <v>73</v>
      </c>
      <c r="BL138" s="71">
        <f>SUM(BE138)</f>
        <v>0</v>
      </c>
      <c r="BM138" s="1">
        <f>SUM(BM140)</f>
        <v>0</v>
      </c>
      <c r="BN138" s="1">
        <f>SUM(BN140)</f>
        <v>0</v>
      </c>
      <c r="BO138" s="138">
        <f>SUM(BO139:BO140)</f>
        <v>0</v>
      </c>
      <c r="BR138" s="111"/>
      <c r="BS138" s="129">
        <v>85216</v>
      </c>
      <c r="BT138" s="29"/>
      <c r="BU138" s="100" t="s">
        <v>73</v>
      </c>
      <c r="BV138" s="71">
        <f>SUM(BO138)</f>
        <v>0</v>
      </c>
      <c r="BW138" s="1">
        <f>SUM(BW140)</f>
        <v>0</v>
      </c>
      <c r="BX138" s="1">
        <f>SUM(BX140)</f>
        <v>0</v>
      </c>
      <c r="BY138" s="138">
        <f>SUM(BY139:BY140)</f>
        <v>0</v>
      </c>
      <c r="CB138" s="111"/>
      <c r="CC138" s="129">
        <v>85216</v>
      </c>
      <c r="CD138" s="29"/>
      <c r="CE138" s="100" t="s">
        <v>73</v>
      </c>
      <c r="CF138" s="71">
        <f>SUM(BY138)</f>
        <v>0</v>
      </c>
      <c r="CG138" s="1">
        <f>SUM(CG140)</f>
        <v>0</v>
      </c>
      <c r="CH138" s="1">
        <f>SUM(CH140)</f>
        <v>0</v>
      </c>
      <c r="CI138" s="138">
        <f>SUM(CI139:CI140)</f>
        <v>0</v>
      </c>
    </row>
    <row r="139" spans="1:87" ht="51" customHeight="1" hidden="1">
      <c r="A139" s="13"/>
      <c r="B139" s="15"/>
      <c r="C139" s="67" t="s">
        <v>30</v>
      </c>
      <c r="D139" s="68" t="s">
        <v>31</v>
      </c>
      <c r="E139" s="58"/>
      <c r="F139" s="58"/>
      <c r="G139" s="58"/>
      <c r="H139" s="58"/>
      <c r="J139" s="111"/>
      <c r="K139" s="83"/>
      <c r="L139" s="69" t="s">
        <v>30</v>
      </c>
      <c r="M139" s="93" t="s">
        <v>31</v>
      </c>
      <c r="N139" s="127">
        <f>SUM(H139)</f>
        <v>0</v>
      </c>
      <c r="O139" s="61"/>
      <c r="P139" s="61"/>
      <c r="Q139" s="114"/>
      <c r="T139" s="111"/>
      <c r="U139" s="83"/>
      <c r="V139" s="69" t="s">
        <v>30</v>
      </c>
      <c r="W139" s="211" t="s">
        <v>31</v>
      </c>
      <c r="X139" s="89">
        <f>SUM(Q139)</f>
        <v>0</v>
      </c>
      <c r="Y139" s="61"/>
      <c r="Z139" s="61"/>
      <c r="AA139" s="114"/>
      <c r="AD139" s="111"/>
      <c r="AE139" s="83"/>
      <c r="AF139" s="69" t="s">
        <v>30</v>
      </c>
      <c r="AG139" s="93" t="s">
        <v>31</v>
      </c>
      <c r="AH139" s="89">
        <f>SUM(AA139)</f>
        <v>0</v>
      </c>
      <c r="AI139" s="61"/>
      <c r="AJ139" s="61"/>
      <c r="AK139" s="114"/>
      <c r="AN139" s="111"/>
      <c r="AO139" s="83"/>
      <c r="AP139" s="69" t="s">
        <v>30</v>
      </c>
      <c r="AQ139" s="93" t="s">
        <v>31</v>
      </c>
      <c r="AR139" s="89">
        <f>SUM(AK139)</f>
        <v>0</v>
      </c>
      <c r="AS139" s="61"/>
      <c r="AT139" s="61"/>
      <c r="AU139" s="114"/>
      <c r="AX139" s="111"/>
      <c r="AY139" s="83"/>
      <c r="AZ139" s="69" t="s">
        <v>30</v>
      </c>
      <c r="BA139" s="93" t="s">
        <v>31</v>
      </c>
      <c r="BB139" s="89">
        <f>SUM(AU139)</f>
        <v>0</v>
      </c>
      <c r="BC139" s="61"/>
      <c r="BD139" s="61"/>
      <c r="BE139" s="114"/>
      <c r="BH139" s="111"/>
      <c r="BI139" s="83"/>
      <c r="BJ139" s="69" t="s">
        <v>30</v>
      </c>
      <c r="BK139" s="93" t="s">
        <v>31</v>
      </c>
      <c r="BL139" s="89">
        <f>SUM(BE139)</f>
        <v>0</v>
      </c>
      <c r="BM139" s="61"/>
      <c r="BN139" s="61"/>
      <c r="BO139" s="114"/>
      <c r="BR139" s="111"/>
      <c r="BS139" s="83"/>
      <c r="BT139" s="69" t="s">
        <v>30</v>
      </c>
      <c r="BU139" s="93" t="s">
        <v>31</v>
      </c>
      <c r="BV139" s="89">
        <f>SUM(BO139)</f>
        <v>0</v>
      </c>
      <c r="BW139" s="61"/>
      <c r="BX139" s="61"/>
      <c r="BY139" s="114"/>
      <c r="CB139" s="111"/>
      <c r="CC139" s="83"/>
      <c r="CD139" s="69" t="s">
        <v>30</v>
      </c>
      <c r="CE139" s="93" t="s">
        <v>31</v>
      </c>
      <c r="CF139" s="89">
        <f>SUM(BY139)</f>
        <v>0</v>
      </c>
      <c r="CG139" s="61"/>
      <c r="CH139" s="61"/>
      <c r="CI139" s="114"/>
    </row>
    <row r="140" spans="1:87" ht="64.5" customHeight="1" hidden="1">
      <c r="A140" s="13"/>
      <c r="B140" s="15"/>
      <c r="C140" s="29">
        <v>2110</v>
      </c>
      <c r="D140" s="32" t="s">
        <v>63</v>
      </c>
      <c r="E140" s="1">
        <v>12400</v>
      </c>
      <c r="F140" s="1"/>
      <c r="G140" s="1"/>
      <c r="H140" s="1">
        <f>SUM(E140,F140)-G140</f>
        <v>12400</v>
      </c>
      <c r="J140" s="111"/>
      <c r="K140" s="83"/>
      <c r="L140" s="75">
        <v>2110</v>
      </c>
      <c r="M140" s="96" t="s">
        <v>63</v>
      </c>
      <c r="N140" s="76">
        <f>SUM(H140)</f>
        <v>12400</v>
      </c>
      <c r="O140" s="58"/>
      <c r="P140" s="58"/>
      <c r="Q140" s="113">
        <f>SUM(N140,O140)-P140</f>
        <v>12400</v>
      </c>
      <c r="T140" s="111"/>
      <c r="U140" s="83"/>
      <c r="V140" s="75">
        <v>2110</v>
      </c>
      <c r="W140" s="212" t="s">
        <v>63</v>
      </c>
      <c r="X140" s="76"/>
      <c r="Y140" s="58"/>
      <c r="Z140" s="58"/>
      <c r="AA140" s="113">
        <f>SUM(X140,Y140)-Z140</f>
        <v>0</v>
      </c>
      <c r="AD140" s="111"/>
      <c r="AE140" s="83"/>
      <c r="AF140" s="75">
        <v>2110</v>
      </c>
      <c r="AG140" s="96" t="s">
        <v>63</v>
      </c>
      <c r="AH140" s="76">
        <f>SUM(AA140)</f>
        <v>0</v>
      </c>
      <c r="AI140" s="58"/>
      <c r="AJ140" s="58"/>
      <c r="AK140" s="113">
        <f>SUM(AH140,AI140)-AJ140</f>
        <v>0</v>
      </c>
      <c r="AN140" s="111"/>
      <c r="AO140" s="83"/>
      <c r="AP140" s="75">
        <v>2110</v>
      </c>
      <c r="AQ140" s="96" t="s">
        <v>63</v>
      </c>
      <c r="AR140" s="76">
        <f>SUM(AK140)</f>
        <v>0</v>
      </c>
      <c r="AS140" s="58"/>
      <c r="AT140" s="58"/>
      <c r="AU140" s="113">
        <f>SUM(AR140,AS140)-AT140</f>
        <v>0</v>
      </c>
      <c r="AX140" s="111"/>
      <c r="AY140" s="83"/>
      <c r="AZ140" s="75">
        <v>2110</v>
      </c>
      <c r="BA140" s="96" t="s">
        <v>63</v>
      </c>
      <c r="BB140" s="76">
        <f>SUM(AU140)</f>
        <v>0</v>
      </c>
      <c r="BC140" s="58"/>
      <c r="BD140" s="58"/>
      <c r="BE140" s="113">
        <f>SUM(BB140,BC140)-BD140</f>
        <v>0</v>
      </c>
      <c r="BH140" s="111"/>
      <c r="BI140" s="83"/>
      <c r="BJ140" s="75">
        <v>2110</v>
      </c>
      <c r="BK140" s="96" t="s">
        <v>63</v>
      </c>
      <c r="BL140" s="76">
        <f>SUM(BE140)</f>
        <v>0</v>
      </c>
      <c r="BM140" s="58"/>
      <c r="BN140" s="58"/>
      <c r="BO140" s="113">
        <f>SUM(BL140,BM140)-BN140</f>
        <v>0</v>
      </c>
      <c r="BR140" s="111"/>
      <c r="BS140" s="83"/>
      <c r="BT140" s="75">
        <v>2110</v>
      </c>
      <c r="BU140" s="96" t="s">
        <v>63</v>
      </c>
      <c r="BV140" s="76">
        <f>SUM(BO140)</f>
        <v>0</v>
      </c>
      <c r="BW140" s="58"/>
      <c r="BX140" s="58"/>
      <c r="BY140" s="113">
        <f>SUM(BV140,BW140)-BX140</f>
        <v>0</v>
      </c>
      <c r="CB140" s="111"/>
      <c r="CC140" s="83"/>
      <c r="CD140" s="75">
        <v>2110</v>
      </c>
      <c r="CE140" s="96" t="s">
        <v>63</v>
      </c>
      <c r="CF140" s="76">
        <f>SUM(BY140)</f>
        <v>0</v>
      </c>
      <c r="CG140" s="58"/>
      <c r="CH140" s="58"/>
      <c r="CI140" s="113">
        <f>SUM(CF140,CG140)-CH140</f>
        <v>0</v>
      </c>
    </row>
    <row r="141" spans="1:87" ht="40.5" customHeight="1">
      <c r="A141" s="13"/>
      <c r="B141" s="15">
        <v>85216</v>
      </c>
      <c r="C141" s="51"/>
      <c r="D141" s="52" t="s">
        <v>73</v>
      </c>
      <c r="E141" s="53">
        <f>E143</f>
        <v>12400</v>
      </c>
      <c r="F141" s="53"/>
      <c r="G141" s="53"/>
      <c r="H141" s="53">
        <f>SUM(H142:H143)</f>
        <v>12400</v>
      </c>
      <c r="J141" s="111"/>
      <c r="K141" s="129">
        <v>85216</v>
      </c>
      <c r="L141" s="29"/>
      <c r="M141" s="100" t="s">
        <v>73</v>
      </c>
      <c r="N141" s="71">
        <f t="shared" si="25"/>
        <v>12400</v>
      </c>
      <c r="O141" s="1">
        <f>SUM(O143)</f>
        <v>0</v>
      </c>
      <c r="P141" s="1">
        <f>SUM(P143)</f>
        <v>0</v>
      </c>
      <c r="Q141" s="138">
        <f>SUM(Q142:Q143)</f>
        <v>12400</v>
      </c>
      <c r="T141" s="120"/>
      <c r="U141" s="129">
        <v>85220</v>
      </c>
      <c r="V141" s="29"/>
      <c r="W141" s="227" t="s">
        <v>132</v>
      </c>
      <c r="X141" s="71">
        <f>SUM(X143)</f>
        <v>20000</v>
      </c>
      <c r="Y141" s="71"/>
      <c r="Z141" s="71"/>
      <c r="AA141" s="71">
        <f>SUM(AA143)</f>
        <v>20000</v>
      </c>
      <c r="AD141" s="111"/>
      <c r="AE141" s="129">
        <v>85216</v>
      </c>
      <c r="AF141" s="29"/>
      <c r="AG141" s="100" t="s">
        <v>73</v>
      </c>
      <c r="AH141" s="71">
        <f t="shared" si="26"/>
        <v>20000</v>
      </c>
      <c r="AI141" s="1">
        <f>SUM(AI143)</f>
        <v>0</v>
      </c>
      <c r="AJ141" s="1">
        <f>SUM(AJ143)</f>
        <v>0</v>
      </c>
      <c r="AK141" s="138">
        <f>SUM(AK142:AK143)</f>
        <v>20000</v>
      </c>
      <c r="AN141" s="111"/>
      <c r="AO141" s="129">
        <v>85216</v>
      </c>
      <c r="AP141" s="29"/>
      <c r="AQ141" s="100" t="s">
        <v>73</v>
      </c>
      <c r="AR141" s="71">
        <f t="shared" si="27"/>
        <v>20000</v>
      </c>
      <c r="AS141" s="1">
        <f>SUM(AS143)</f>
        <v>0</v>
      </c>
      <c r="AT141" s="1">
        <f>SUM(AT143)</f>
        <v>0</v>
      </c>
      <c r="AU141" s="138">
        <f>SUM(AU142:AU143)</f>
        <v>20000</v>
      </c>
      <c r="AX141" s="111"/>
      <c r="AY141" s="129">
        <v>85216</v>
      </c>
      <c r="AZ141" s="29"/>
      <c r="BA141" s="100" t="s">
        <v>73</v>
      </c>
      <c r="BB141" s="71">
        <f t="shared" si="28"/>
        <v>20000</v>
      </c>
      <c r="BC141" s="1">
        <f>SUM(BC143)</f>
        <v>0</v>
      </c>
      <c r="BD141" s="1">
        <f>SUM(BD143)</f>
        <v>0</v>
      </c>
      <c r="BE141" s="138">
        <f>SUM(BE142:BE143)</f>
        <v>20000</v>
      </c>
      <c r="BH141" s="111"/>
      <c r="BI141" s="129">
        <v>85216</v>
      </c>
      <c r="BJ141" s="29"/>
      <c r="BK141" s="100" t="s">
        <v>73</v>
      </c>
      <c r="BL141" s="71">
        <f t="shared" si="29"/>
        <v>20000</v>
      </c>
      <c r="BM141" s="1">
        <f>SUM(BM143)</f>
        <v>0</v>
      </c>
      <c r="BN141" s="1">
        <f>SUM(BN143)</f>
        <v>0</v>
      </c>
      <c r="BO141" s="138">
        <f>SUM(BO142:BO143)</f>
        <v>20000</v>
      </c>
      <c r="BR141" s="111"/>
      <c r="BS141" s="129">
        <v>85216</v>
      </c>
      <c r="BT141" s="29"/>
      <c r="BU141" s="100" t="s">
        <v>73</v>
      </c>
      <c r="BV141" s="71">
        <f t="shared" si="30"/>
        <v>20000</v>
      </c>
      <c r="BW141" s="1">
        <f>SUM(BW143)</f>
        <v>0</v>
      </c>
      <c r="BX141" s="1">
        <f>SUM(BX143)</f>
        <v>0</v>
      </c>
      <c r="BY141" s="138">
        <f>SUM(BY142:BY143)</f>
        <v>20000</v>
      </c>
      <c r="CB141" s="111"/>
      <c r="CC141" s="129">
        <v>85216</v>
      </c>
      <c r="CD141" s="29"/>
      <c r="CE141" s="100" t="s">
        <v>73</v>
      </c>
      <c r="CF141" s="71">
        <f t="shared" si="31"/>
        <v>20000</v>
      </c>
      <c r="CG141" s="1">
        <f>SUM(CG143)</f>
        <v>0</v>
      </c>
      <c r="CH141" s="1">
        <f>SUM(CH143)</f>
        <v>0</v>
      </c>
      <c r="CI141" s="138">
        <f>SUM(CI142:CI143)</f>
        <v>20000</v>
      </c>
    </row>
    <row r="142" spans="1:87" ht="51" customHeight="1" hidden="1">
      <c r="A142" s="13"/>
      <c r="B142" s="15"/>
      <c r="C142" s="67" t="s">
        <v>30</v>
      </c>
      <c r="D142" s="68" t="s">
        <v>31</v>
      </c>
      <c r="E142" s="58"/>
      <c r="F142" s="58"/>
      <c r="G142" s="58"/>
      <c r="H142" s="58"/>
      <c r="J142" s="111"/>
      <c r="K142" s="83"/>
      <c r="L142" s="69" t="s">
        <v>30</v>
      </c>
      <c r="M142" s="93" t="s">
        <v>31</v>
      </c>
      <c r="N142" s="127">
        <f t="shared" si="25"/>
        <v>0</v>
      </c>
      <c r="O142" s="61"/>
      <c r="P142" s="61"/>
      <c r="Q142" s="114"/>
      <c r="T142" s="111"/>
      <c r="U142" s="83"/>
      <c r="V142" s="69" t="s">
        <v>30</v>
      </c>
      <c r="W142" s="225"/>
      <c r="X142" s="89">
        <f>SUM(Q142)</f>
        <v>0</v>
      </c>
      <c r="Y142" s="61"/>
      <c r="Z142" s="61"/>
      <c r="AA142" s="114"/>
      <c r="AD142" s="111"/>
      <c r="AE142" s="83"/>
      <c r="AF142" s="69" t="s">
        <v>30</v>
      </c>
      <c r="AG142" s="93" t="s">
        <v>31</v>
      </c>
      <c r="AH142" s="89">
        <f t="shared" si="26"/>
        <v>0</v>
      </c>
      <c r="AI142" s="61"/>
      <c r="AJ142" s="61"/>
      <c r="AK142" s="114"/>
      <c r="AN142" s="111"/>
      <c r="AO142" s="83"/>
      <c r="AP142" s="69" t="s">
        <v>30</v>
      </c>
      <c r="AQ142" s="93" t="s">
        <v>31</v>
      </c>
      <c r="AR142" s="89">
        <f t="shared" si="27"/>
        <v>0</v>
      </c>
      <c r="AS142" s="61"/>
      <c r="AT142" s="61"/>
      <c r="AU142" s="114"/>
      <c r="AX142" s="111"/>
      <c r="AY142" s="83"/>
      <c r="AZ142" s="69" t="s">
        <v>30</v>
      </c>
      <c r="BA142" s="93" t="s">
        <v>31</v>
      </c>
      <c r="BB142" s="89">
        <f t="shared" si="28"/>
        <v>0</v>
      </c>
      <c r="BC142" s="61"/>
      <c r="BD142" s="61"/>
      <c r="BE142" s="114"/>
      <c r="BH142" s="111"/>
      <c r="BI142" s="83"/>
      <c r="BJ142" s="69" t="s">
        <v>30</v>
      </c>
      <c r="BK142" s="93" t="s">
        <v>31</v>
      </c>
      <c r="BL142" s="89">
        <f t="shared" si="29"/>
        <v>0</v>
      </c>
      <c r="BM142" s="61"/>
      <c r="BN142" s="61"/>
      <c r="BO142" s="114"/>
      <c r="BR142" s="111"/>
      <c r="BS142" s="83"/>
      <c r="BT142" s="69" t="s">
        <v>30</v>
      </c>
      <c r="BU142" s="93" t="s">
        <v>31</v>
      </c>
      <c r="BV142" s="89">
        <f t="shared" si="30"/>
        <v>0</v>
      </c>
      <c r="BW142" s="61"/>
      <c r="BX142" s="61"/>
      <c r="BY142" s="114"/>
      <c r="CB142" s="111"/>
      <c r="CC142" s="83"/>
      <c r="CD142" s="69" t="s">
        <v>30</v>
      </c>
      <c r="CE142" s="93" t="s">
        <v>31</v>
      </c>
      <c r="CF142" s="89">
        <f t="shared" si="31"/>
        <v>0</v>
      </c>
      <c r="CG142" s="61"/>
      <c r="CH142" s="61"/>
      <c r="CI142" s="114"/>
    </row>
    <row r="143" spans="1:87" ht="54.75" customHeight="1" thickBot="1">
      <c r="A143" s="13"/>
      <c r="B143" s="15"/>
      <c r="C143" s="29">
        <v>2110</v>
      </c>
      <c r="D143" s="32" t="s">
        <v>63</v>
      </c>
      <c r="E143" s="1">
        <v>12400</v>
      </c>
      <c r="F143" s="1"/>
      <c r="G143" s="1"/>
      <c r="H143" s="1">
        <f>SUM(E143,F143)-G143</f>
        <v>12400</v>
      </c>
      <c r="J143" s="111"/>
      <c r="K143" s="83"/>
      <c r="L143" s="75">
        <v>2110</v>
      </c>
      <c r="M143" s="96" t="s">
        <v>63</v>
      </c>
      <c r="N143" s="76">
        <f t="shared" si="25"/>
        <v>12400</v>
      </c>
      <c r="O143" s="58"/>
      <c r="P143" s="58"/>
      <c r="Q143" s="113">
        <f>SUM(N143,O143)-P143</f>
        <v>12400</v>
      </c>
      <c r="T143" s="111"/>
      <c r="U143" s="83"/>
      <c r="V143" s="75">
        <v>2130</v>
      </c>
      <c r="W143" s="228" t="s">
        <v>64</v>
      </c>
      <c r="X143" s="76">
        <v>20000</v>
      </c>
      <c r="Y143" s="58"/>
      <c r="Z143" s="58"/>
      <c r="AA143" s="113">
        <f>SUM(X143,Y143)-Z143</f>
        <v>20000</v>
      </c>
      <c r="AD143" s="111"/>
      <c r="AE143" s="83"/>
      <c r="AF143" s="75">
        <v>2110</v>
      </c>
      <c r="AG143" s="96" t="s">
        <v>63</v>
      </c>
      <c r="AH143" s="76">
        <f t="shared" si="26"/>
        <v>20000</v>
      </c>
      <c r="AI143" s="58"/>
      <c r="AJ143" s="58"/>
      <c r="AK143" s="113">
        <f>SUM(AH143,AI143)-AJ143</f>
        <v>20000</v>
      </c>
      <c r="AN143" s="111"/>
      <c r="AO143" s="83"/>
      <c r="AP143" s="75">
        <v>2110</v>
      </c>
      <c r="AQ143" s="96" t="s">
        <v>63</v>
      </c>
      <c r="AR143" s="76">
        <f t="shared" si="27"/>
        <v>20000</v>
      </c>
      <c r="AS143" s="58"/>
      <c r="AT143" s="58"/>
      <c r="AU143" s="113">
        <f>SUM(AR143,AS143)-AT143</f>
        <v>20000</v>
      </c>
      <c r="AX143" s="111"/>
      <c r="AY143" s="83"/>
      <c r="AZ143" s="75">
        <v>2110</v>
      </c>
      <c r="BA143" s="96" t="s">
        <v>63</v>
      </c>
      <c r="BB143" s="76">
        <f t="shared" si="28"/>
        <v>20000</v>
      </c>
      <c r="BC143" s="58"/>
      <c r="BD143" s="58"/>
      <c r="BE143" s="113">
        <f>SUM(BB143,BC143)-BD143</f>
        <v>20000</v>
      </c>
      <c r="BH143" s="111"/>
      <c r="BI143" s="83"/>
      <c r="BJ143" s="75">
        <v>2110</v>
      </c>
      <c r="BK143" s="96" t="s">
        <v>63</v>
      </c>
      <c r="BL143" s="76">
        <f t="shared" si="29"/>
        <v>20000</v>
      </c>
      <c r="BM143" s="58"/>
      <c r="BN143" s="58"/>
      <c r="BO143" s="113">
        <f>SUM(BL143,BM143)-BN143</f>
        <v>20000</v>
      </c>
      <c r="BR143" s="111"/>
      <c r="BS143" s="83"/>
      <c r="BT143" s="75">
        <v>2110</v>
      </c>
      <c r="BU143" s="96" t="s">
        <v>63</v>
      </c>
      <c r="BV143" s="76">
        <f t="shared" si="30"/>
        <v>20000</v>
      </c>
      <c r="BW143" s="58"/>
      <c r="BX143" s="58"/>
      <c r="BY143" s="113">
        <f>SUM(BV143,BW143)-BX143</f>
        <v>20000</v>
      </c>
      <c r="CB143" s="111"/>
      <c r="CC143" s="83"/>
      <c r="CD143" s="75">
        <v>2110</v>
      </c>
      <c r="CE143" s="96" t="s">
        <v>63</v>
      </c>
      <c r="CF143" s="76">
        <f t="shared" si="31"/>
        <v>20000</v>
      </c>
      <c r="CG143" s="58"/>
      <c r="CH143" s="58"/>
      <c r="CI143" s="113">
        <f>SUM(CF143,CG143)-CH143</f>
        <v>20000</v>
      </c>
    </row>
    <row r="144" spans="1:87" ht="51" customHeight="1" hidden="1" thickBot="1">
      <c r="A144" s="13"/>
      <c r="B144" s="15"/>
      <c r="C144" s="67" t="s">
        <v>30</v>
      </c>
      <c r="D144" s="68" t="s">
        <v>31</v>
      </c>
      <c r="E144" s="58"/>
      <c r="F144" s="58"/>
      <c r="G144" s="58"/>
      <c r="H144" s="58"/>
      <c r="J144" s="111"/>
      <c r="K144" s="83"/>
      <c r="L144" s="69" t="s">
        <v>30</v>
      </c>
      <c r="M144" s="93" t="s">
        <v>31</v>
      </c>
      <c r="N144" s="127">
        <f aca="true" t="shared" si="32" ref="N144:N160">SUM(H144)</f>
        <v>0</v>
      </c>
      <c r="O144" s="61"/>
      <c r="P144" s="61"/>
      <c r="Q144" s="114"/>
      <c r="T144" s="111"/>
      <c r="U144" s="83"/>
      <c r="V144" s="69" t="s">
        <v>30</v>
      </c>
      <c r="W144" s="226"/>
      <c r="X144" s="89">
        <f>SUM(Q144)</f>
        <v>0</v>
      </c>
      <c r="Y144" s="61"/>
      <c r="Z144" s="61"/>
      <c r="AA144" s="114"/>
      <c r="AD144" s="111"/>
      <c r="AE144" s="83"/>
      <c r="AF144" s="69" t="s">
        <v>30</v>
      </c>
      <c r="AG144" s="93" t="s">
        <v>31</v>
      </c>
      <c r="AH144" s="89">
        <f aca="true" t="shared" si="33" ref="AH144:AH160">SUM(AA144)</f>
        <v>0</v>
      </c>
      <c r="AI144" s="61"/>
      <c r="AJ144" s="61"/>
      <c r="AK144" s="114"/>
      <c r="AN144" s="111"/>
      <c r="AO144" s="83"/>
      <c r="AP144" s="69" t="s">
        <v>30</v>
      </c>
      <c r="AQ144" s="93" t="s">
        <v>31</v>
      </c>
      <c r="AR144" s="89">
        <f aca="true" t="shared" si="34" ref="AR144:AR160">SUM(AK144)</f>
        <v>0</v>
      </c>
      <c r="AS144" s="61"/>
      <c r="AT144" s="61"/>
      <c r="AU144" s="114"/>
      <c r="AX144" s="111"/>
      <c r="AY144" s="83"/>
      <c r="AZ144" s="69" t="s">
        <v>30</v>
      </c>
      <c r="BA144" s="93" t="s">
        <v>31</v>
      </c>
      <c r="BB144" s="89">
        <f aca="true" t="shared" si="35" ref="BB144:BB160">SUM(AU144)</f>
        <v>0</v>
      </c>
      <c r="BC144" s="61"/>
      <c r="BD144" s="61"/>
      <c r="BE144" s="114"/>
      <c r="BH144" s="111"/>
      <c r="BI144" s="83"/>
      <c r="BJ144" s="69" t="s">
        <v>30</v>
      </c>
      <c r="BK144" s="93" t="s">
        <v>31</v>
      </c>
      <c r="BL144" s="89">
        <f aca="true" t="shared" si="36" ref="BL144:BL160">SUM(BE144)</f>
        <v>0</v>
      </c>
      <c r="BM144" s="61"/>
      <c r="BN144" s="61"/>
      <c r="BO144" s="114"/>
      <c r="BR144" s="111"/>
      <c r="BS144" s="83"/>
      <c r="BT144" s="69" t="s">
        <v>30</v>
      </c>
      <c r="BU144" s="93" t="s">
        <v>31</v>
      </c>
      <c r="BV144" s="89">
        <f aca="true" t="shared" si="37" ref="BV144:BV160">SUM(BO144)</f>
        <v>0</v>
      </c>
      <c r="BW144" s="61"/>
      <c r="BX144" s="61"/>
      <c r="BY144" s="114"/>
      <c r="CB144" s="111"/>
      <c r="CC144" s="83"/>
      <c r="CD144" s="69" t="s">
        <v>30</v>
      </c>
      <c r="CE144" s="93" t="s">
        <v>31</v>
      </c>
      <c r="CF144" s="89">
        <f aca="true" t="shared" si="38" ref="CF144:CF160">SUM(BY144)</f>
        <v>0</v>
      </c>
      <c r="CG144" s="61"/>
      <c r="CH144" s="61"/>
      <c r="CI144" s="114"/>
    </row>
    <row r="145" spans="1:87" ht="33" customHeight="1" thickBot="1">
      <c r="A145" s="10">
        <v>853</v>
      </c>
      <c r="B145" s="22"/>
      <c r="C145" s="22"/>
      <c r="D145" s="23" t="s">
        <v>74</v>
      </c>
      <c r="E145" s="2" t="e">
        <f>E151</f>
        <v>#REF!</v>
      </c>
      <c r="F145" s="2"/>
      <c r="G145" s="2"/>
      <c r="H145" s="2">
        <f>SUM(H152:H154)</f>
        <v>400</v>
      </c>
      <c r="J145" s="82">
        <v>853</v>
      </c>
      <c r="K145" s="78"/>
      <c r="L145" s="78"/>
      <c r="M145" s="79" t="s">
        <v>74</v>
      </c>
      <c r="N145" s="80">
        <f t="shared" si="32"/>
        <v>400</v>
      </c>
      <c r="O145" s="80">
        <f>SUM(O151)</f>
        <v>0</v>
      </c>
      <c r="P145" s="80">
        <f>SUM(P151)</f>
        <v>0</v>
      </c>
      <c r="Q145" s="81">
        <f>SUM(Q152:Q154)</f>
        <v>400</v>
      </c>
      <c r="T145" s="82">
        <v>853</v>
      </c>
      <c r="U145" s="78"/>
      <c r="V145" s="78"/>
      <c r="W145" s="199" t="s">
        <v>74</v>
      </c>
      <c r="X145" s="80">
        <f>SUM(X146,X149,X151)</f>
        <v>312027</v>
      </c>
      <c r="Y145" s="80">
        <f>SUM(Y146,Y149,Y151)</f>
        <v>27621</v>
      </c>
      <c r="Z145" s="80"/>
      <c r="AA145" s="81">
        <f>SUM(AA146,AA149,AA151)</f>
        <v>339648</v>
      </c>
      <c r="AD145" s="82">
        <v>853</v>
      </c>
      <c r="AE145" s="78"/>
      <c r="AF145" s="78"/>
      <c r="AG145" s="79" t="s">
        <v>74</v>
      </c>
      <c r="AH145" s="80">
        <f t="shared" si="33"/>
        <v>339648</v>
      </c>
      <c r="AI145" s="80">
        <f>SUM(AI151)</f>
        <v>0</v>
      </c>
      <c r="AJ145" s="80">
        <f>SUM(AJ151)</f>
        <v>0</v>
      </c>
      <c r="AK145" s="81">
        <f>SUM(AK152:AK154)</f>
        <v>48608</v>
      </c>
      <c r="AN145" s="82">
        <v>853</v>
      </c>
      <c r="AO145" s="78"/>
      <c r="AP145" s="78"/>
      <c r="AQ145" s="79" t="s">
        <v>74</v>
      </c>
      <c r="AR145" s="80">
        <f t="shared" si="34"/>
        <v>48608</v>
      </c>
      <c r="AS145" s="80">
        <f>SUM(AS151)</f>
        <v>0</v>
      </c>
      <c r="AT145" s="80">
        <f>SUM(AT151)</f>
        <v>0</v>
      </c>
      <c r="AU145" s="81">
        <f>SUM(AU152:AU154)</f>
        <v>48608</v>
      </c>
      <c r="AX145" s="82">
        <v>853</v>
      </c>
      <c r="AY145" s="78"/>
      <c r="AZ145" s="78"/>
      <c r="BA145" s="79" t="s">
        <v>74</v>
      </c>
      <c r="BB145" s="80">
        <f t="shared" si="35"/>
        <v>48608</v>
      </c>
      <c r="BC145" s="80">
        <f>SUM(BC151)</f>
        <v>0</v>
      </c>
      <c r="BD145" s="80">
        <f>SUM(BD151)</f>
        <v>0</v>
      </c>
      <c r="BE145" s="81">
        <f>SUM(BE152:BE154)</f>
        <v>48608</v>
      </c>
      <c r="BH145" s="82">
        <v>853</v>
      </c>
      <c r="BI145" s="78"/>
      <c r="BJ145" s="78"/>
      <c r="BK145" s="79" t="s">
        <v>74</v>
      </c>
      <c r="BL145" s="80">
        <f t="shared" si="36"/>
        <v>48608</v>
      </c>
      <c r="BM145" s="80">
        <f>SUM(BM151)</f>
        <v>0</v>
      </c>
      <c r="BN145" s="80">
        <f>SUM(BN151)</f>
        <v>0</v>
      </c>
      <c r="BO145" s="81">
        <f>SUM(BO152:BO154)</f>
        <v>48608</v>
      </c>
      <c r="BR145" s="82">
        <v>853</v>
      </c>
      <c r="BS145" s="78"/>
      <c r="BT145" s="78"/>
      <c r="BU145" s="79" t="s">
        <v>74</v>
      </c>
      <c r="BV145" s="80">
        <f t="shared" si="37"/>
        <v>48608</v>
      </c>
      <c r="BW145" s="80">
        <f>SUM(BW151)</f>
        <v>0</v>
      </c>
      <c r="BX145" s="80">
        <f>SUM(BX151)</f>
        <v>0</v>
      </c>
      <c r="BY145" s="81">
        <f>SUM(BY152:BY154)</f>
        <v>48608</v>
      </c>
      <c r="CB145" s="82">
        <v>853</v>
      </c>
      <c r="CC145" s="78"/>
      <c r="CD145" s="78"/>
      <c r="CE145" s="79" t="s">
        <v>74</v>
      </c>
      <c r="CF145" s="80">
        <f t="shared" si="38"/>
        <v>48608</v>
      </c>
      <c r="CG145" s="80">
        <f>SUM(CG151)</f>
        <v>0</v>
      </c>
      <c r="CH145" s="80">
        <f>SUM(CH151)</f>
        <v>0</v>
      </c>
      <c r="CI145" s="81">
        <f>SUM(CI152:CI154)</f>
        <v>48608</v>
      </c>
    </row>
    <row r="146" spans="1:87" ht="38.25" customHeight="1">
      <c r="A146" s="28"/>
      <c r="B146" s="29">
        <v>85321</v>
      </c>
      <c r="C146" s="29"/>
      <c r="D146" s="32" t="s">
        <v>52</v>
      </c>
      <c r="E146" s="1">
        <f>E147+E148</f>
        <v>83500</v>
      </c>
      <c r="F146" s="1"/>
      <c r="G146" s="1"/>
      <c r="H146" s="1">
        <f>SUM(H147:H148)</f>
        <v>83500</v>
      </c>
      <c r="J146" s="111"/>
      <c r="K146" s="33">
        <v>85321</v>
      </c>
      <c r="L146" s="33"/>
      <c r="M146" s="94" t="s">
        <v>52</v>
      </c>
      <c r="N146" s="72">
        <f t="shared" si="32"/>
        <v>83500</v>
      </c>
      <c r="O146" s="45">
        <f>SUM(O147:O148)</f>
        <v>0</v>
      </c>
      <c r="P146" s="45">
        <f>SUM(P147:P148)</f>
        <v>0</v>
      </c>
      <c r="Q146" s="121">
        <f>SUM(Q147:Q148)</f>
        <v>83500</v>
      </c>
      <c r="T146" s="171"/>
      <c r="U146" s="122">
        <v>85321</v>
      </c>
      <c r="V146" s="122"/>
      <c r="W146" s="206" t="s">
        <v>131</v>
      </c>
      <c r="X146" s="124">
        <f>SUM(X147:X148)</f>
        <v>84500</v>
      </c>
      <c r="Y146" s="125"/>
      <c r="Z146" s="125"/>
      <c r="AA146" s="126">
        <f>SUM(AA147:AA148)</f>
        <v>84500</v>
      </c>
      <c r="AD146" s="111"/>
      <c r="AE146" s="122">
        <v>85321</v>
      </c>
      <c r="AF146" s="122"/>
      <c r="AG146" s="134" t="s">
        <v>52</v>
      </c>
      <c r="AH146" s="124">
        <f t="shared" si="33"/>
        <v>84500</v>
      </c>
      <c r="AI146" s="125">
        <f>SUM(AI147:AI148)</f>
        <v>0</v>
      </c>
      <c r="AJ146" s="125">
        <f>SUM(AJ147:AJ148)</f>
        <v>0</v>
      </c>
      <c r="AK146" s="126">
        <f>SUM(AK147:AK148)</f>
        <v>84500</v>
      </c>
      <c r="AN146" s="111"/>
      <c r="AO146" s="122">
        <v>85321</v>
      </c>
      <c r="AP146" s="122"/>
      <c r="AQ146" s="134" t="s">
        <v>52</v>
      </c>
      <c r="AR146" s="124">
        <f t="shared" si="34"/>
        <v>84500</v>
      </c>
      <c r="AS146" s="125">
        <f>SUM(AS147:AS148)</f>
        <v>0</v>
      </c>
      <c r="AT146" s="125">
        <f>SUM(AT147:AT148)</f>
        <v>0</v>
      </c>
      <c r="AU146" s="126">
        <f>SUM(AU147:AU148)</f>
        <v>84500</v>
      </c>
      <c r="AX146" s="111"/>
      <c r="AY146" s="122">
        <v>85321</v>
      </c>
      <c r="AZ146" s="122"/>
      <c r="BA146" s="134" t="s">
        <v>52</v>
      </c>
      <c r="BB146" s="124">
        <f t="shared" si="35"/>
        <v>84500</v>
      </c>
      <c r="BC146" s="125">
        <f>SUM(BC147:BC148)</f>
        <v>0</v>
      </c>
      <c r="BD146" s="125">
        <f>SUM(BD147:BD148)</f>
        <v>0</v>
      </c>
      <c r="BE146" s="126">
        <f>SUM(BE147:BE148)</f>
        <v>84500</v>
      </c>
      <c r="BH146" s="111"/>
      <c r="BI146" s="122">
        <v>85321</v>
      </c>
      <c r="BJ146" s="122"/>
      <c r="BK146" s="134" t="s">
        <v>52</v>
      </c>
      <c r="BL146" s="124">
        <f t="shared" si="36"/>
        <v>84500</v>
      </c>
      <c r="BM146" s="125">
        <f>SUM(BM147:BM148)</f>
        <v>0</v>
      </c>
      <c r="BN146" s="125">
        <f>SUM(BN147:BN148)</f>
        <v>0</v>
      </c>
      <c r="BO146" s="126">
        <f>SUM(BO147:BO148)</f>
        <v>84500</v>
      </c>
      <c r="BR146" s="111"/>
      <c r="BS146" s="122">
        <v>85321</v>
      </c>
      <c r="BT146" s="122"/>
      <c r="BU146" s="134" t="s">
        <v>52</v>
      </c>
      <c r="BV146" s="124">
        <f t="shared" si="37"/>
        <v>84500</v>
      </c>
      <c r="BW146" s="125">
        <f>SUM(BW147:BW148)</f>
        <v>0</v>
      </c>
      <c r="BX146" s="125">
        <f>SUM(BX147:BX148)</f>
        <v>0</v>
      </c>
      <c r="BY146" s="126">
        <f>SUM(BY147:BY148)</f>
        <v>84500</v>
      </c>
      <c r="CB146" s="111"/>
      <c r="CC146" s="122">
        <v>85321</v>
      </c>
      <c r="CD146" s="122"/>
      <c r="CE146" s="134" t="s">
        <v>52</v>
      </c>
      <c r="CF146" s="124">
        <f t="shared" si="38"/>
        <v>84500</v>
      </c>
      <c r="CG146" s="125">
        <f>SUM(CG147:CG148)</f>
        <v>0</v>
      </c>
      <c r="CH146" s="125">
        <f>SUM(CH147:CH148)</f>
        <v>0</v>
      </c>
      <c r="CI146" s="126">
        <f>SUM(CI147:CI148)</f>
        <v>84500</v>
      </c>
    </row>
    <row r="147" spans="1:87" ht="66" customHeight="1" thickBot="1">
      <c r="A147" s="13"/>
      <c r="B147" s="15"/>
      <c r="C147" s="51">
        <v>2110</v>
      </c>
      <c r="D147" s="52" t="s">
        <v>63</v>
      </c>
      <c r="E147" s="53">
        <v>83100</v>
      </c>
      <c r="F147" s="53"/>
      <c r="G147" s="53"/>
      <c r="H147" s="53">
        <f>SUM(E147,F147)-G147</f>
        <v>83100</v>
      </c>
      <c r="J147" s="111"/>
      <c r="K147" s="15"/>
      <c r="L147" s="29">
        <v>2110</v>
      </c>
      <c r="M147" s="32" t="s">
        <v>63</v>
      </c>
      <c r="N147" s="71">
        <f t="shared" si="32"/>
        <v>83100</v>
      </c>
      <c r="O147" s="1"/>
      <c r="P147" s="1"/>
      <c r="Q147" s="138">
        <f>SUM(N147,O147)-P147</f>
        <v>83100</v>
      </c>
      <c r="T147" s="111"/>
      <c r="U147" s="29"/>
      <c r="V147" s="29">
        <v>2110</v>
      </c>
      <c r="W147" s="198" t="s">
        <v>63</v>
      </c>
      <c r="X147" s="71">
        <v>84500</v>
      </c>
      <c r="Y147" s="1"/>
      <c r="Z147" s="1"/>
      <c r="AA147" s="138">
        <f>SUM(X147,Y147)-Z147</f>
        <v>84500</v>
      </c>
      <c r="AD147" s="111"/>
      <c r="AE147" s="15"/>
      <c r="AF147" s="51">
        <v>2110</v>
      </c>
      <c r="AG147" s="52" t="s">
        <v>63</v>
      </c>
      <c r="AH147" s="74">
        <f t="shared" si="33"/>
        <v>84500</v>
      </c>
      <c r="AI147" s="53"/>
      <c r="AJ147" s="53"/>
      <c r="AK147" s="112">
        <f>SUM(AH147,AI147)-AJ147</f>
        <v>84500</v>
      </c>
      <c r="AN147" s="111"/>
      <c r="AO147" s="15"/>
      <c r="AP147" s="51">
        <v>2110</v>
      </c>
      <c r="AQ147" s="52" t="s">
        <v>63</v>
      </c>
      <c r="AR147" s="74">
        <f t="shared" si="34"/>
        <v>84500</v>
      </c>
      <c r="AS147" s="53"/>
      <c r="AT147" s="53"/>
      <c r="AU147" s="112">
        <f>SUM(AR147,AS147)-AT147</f>
        <v>84500</v>
      </c>
      <c r="AX147" s="111"/>
      <c r="AY147" s="15"/>
      <c r="AZ147" s="51">
        <v>2110</v>
      </c>
      <c r="BA147" s="52" t="s">
        <v>63</v>
      </c>
      <c r="BB147" s="74">
        <f t="shared" si="35"/>
        <v>84500</v>
      </c>
      <c r="BC147" s="53"/>
      <c r="BD147" s="53"/>
      <c r="BE147" s="112">
        <f>SUM(BB147,BC147)-BD147</f>
        <v>84500</v>
      </c>
      <c r="BH147" s="111"/>
      <c r="BI147" s="15"/>
      <c r="BJ147" s="51">
        <v>2110</v>
      </c>
      <c r="BK147" s="52" t="s">
        <v>63</v>
      </c>
      <c r="BL147" s="74">
        <f t="shared" si="36"/>
        <v>84500</v>
      </c>
      <c r="BM147" s="53"/>
      <c r="BN147" s="53"/>
      <c r="BO147" s="112">
        <f>SUM(BL147,BM147)-BN147</f>
        <v>84500</v>
      </c>
      <c r="BR147" s="111"/>
      <c r="BS147" s="15"/>
      <c r="BT147" s="51">
        <v>2110</v>
      </c>
      <c r="BU147" s="52" t="s">
        <v>63</v>
      </c>
      <c r="BV147" s="74">
        <f t="shared" si="37"/>
        <v>84500</v>
      </c>
      <c r="BW147" s="53"/>
      <c r="BX147" s="53"/>
      <c r="BY147" s="112">
        <f>SUM(BV147,BW147)-BX147</f>
        <v>84500</v>
      </c>
      <c r="CB147" s="111"/>
      <c r="CC147" s="15"/>
      <c r="CD147" s="51">
        <v>2110</v>
      </c>
      <c r="CE147" s="52" t="s">
        <v>63</v>
      </c>
      <c r="CF147" s="74">
        <f t="shared" si="38"/>
        <v>84500</v>
      </c>
      <c r="CG147" s="53"/>
      <c r="CH147" s="53"/>
      <c r="CI147" s="112">
        <f>SUM(CF147,CG147)-CH147</f>
        <v>84500</v>
      </c>
    </row>
    <row r="148" spans="1:87" ht="18.75" customHeight="1" hidden="1" thickBot="1">
      <c r="A148" s="13"/>
      <c r="B148" s="15"/>
      <c r="C148" s="67" t="s">
        <v>79</v>
      </c>
      <c r="D148" s="68" t="s">
        <v>31</v>
      </c>
      <c r="E148" s="58">
        <v>400</v>
      </c>
      <c r="F148" s="58"/>
      <c r="G148" s="58"/>
      <c r="H148" s="58">
        <f>SUM(E148,F148)-G148</f>
        <v>400</v>
      </c>
      <c r="J148" s="111"/>
      <c r="K148" s="15"/>
      <c r="L148" s="14" t="s">
        <v>79</v>
      </c>
      <c r="M148" s="16" t="s">
        <v>31</v>
      </c>
      <c r="N148" s="72">
        <f t="shared" si="32"/>
        <v>400</v>
      </c>
      <c r="O148" s="17"/>
      <c r="P148" s="17"/>
      <c r="Q148" s="116">
        <f>SUM(N148,O148)-P148</f>
        <v>400</v>
      </c>
      <c r="T148" s="111"/>
      <c r="U148" s="29"/>
      <c r="V148" s="46" t="s">
        <v>79</v>
      </c>
      <c r="W148" s="198" t="s">
        <v>31</v>
      </c>
      <c r="X148" s="71"/>
      <c r="Y148" s="1"/>
      <c r="Z148" s="1"/>
      <c r="AA148" s="138">
        <f>SUM(X148,Y148)-Z148</f>
        <v>0</v>
      </c>
      <c r="AD148" s="111"/>
      <c r="AE148" s="15"/>
      <c r="AF148" s="62" t="s">
        <v>79</v>
      </c>
      <c r="AG148" s="52" t="s">
        <v>31</v>
      </c>
      <c r="AH148" s="74">
        <f t="shared" si="33"/>
        <v>0</v>
      </c>
      <c r="AI148" s="53"/>
      <c r="AJ148" s="53"/>
      <c r="AK148" s="112">
        <f>SUM(AH148,AI148)-AJ148</f>
        <v>0</v>
      </c>
      <c r="AN148" s="111"/>
      <c r="AO148" s="15"/>
      <c r="AP148" s="62" t="s">
        <v>79</v>
      </c>
      <c r="AQ148" s="52" t="s">
        <v>31</v>
      </c>
      <c r="AR148" s="74">
        <f t="shared" si="34"/>
        <v>0</v>
      </c>
      <c r="AS148" s="53"/>
      <c r="AT148" s="53"/>
      <c r="AU148" s="112">
        <f>SUM(AR148,AS148)-AT148</f>
        <v>0</v>
      </c>
      <c r="AX148" s="111"/>
      <c r="AY148" s="15"/>
      <c r="AZ148" s="62" t="s">
        <v>79</v>
      </c>
      <c r="BA148" s="52" t="s">
        <v>31</v>
      </c>
      <c r="BB148" s="74">
        <f t="shared" si="35"/>
        <v>0</v>
      </c>
      <c r="BC148" s="53"/>
      <c r="BD148" s="53"/>
      <c r="BE148" s="112">
        <f>SUM(BB148,BC148)-BD148</f>
        <v>0</v>
      </c>
      <c r="BH148" s="111"/>
      <c r="BI148" s="15"/>
      <c r="BJ148" s="62" t="s">
        <v>79</v>
      </c>
      <c r="BK148" s="52" t="s">
        <v>31</v>
      </c>
      <c r="BL148" s="74">
        <f t="shared" si="36"/>
        <v>0</v>
      </c>
      <c r="BM148" s="53"/>
      <c r="BN148" s="53"/>
      <c r="BO148" s="112">
        <f>SUM(BL148,BM148)-BN148</f>
        <v>0</v>
      </c>
      <c r="BR148" s="111"/>
      <c r="BS148" s="15"/>
      <c r="BT148" s="62" t="s">
        <v>79</v>
      </c>
      <c r="BU148" s="52" t="s">
        <v>31</v>
      </c>
      <c r="BV148" s="74">
        <f t="shared" si="37"/>
        <v>0</v>
      </c>
      <c r="BW148" s="53"/>
      <c r="BX148" s="53"/>
      <c r="BY148" s="112">
        <f>SUM(BV148,BW148)-BX148</f>
        <v>0</v>
      </c>
      <c r="CB148" s="111"/>
      <c r="CC148" s="15"/>
      <c r="CD148" s="62" t="s">
        <v>79</v>
      </c>
      <c r="CE148" s="52" t="s">
        <v>31</v>
      </c>
      <c r="CF148" s="74">
        <f t="shared" si="38"/>
        <v>0</v>
      </c>
      <c r="CG148" s="53"/>
      <c r="CH148" s="53"/>
      <c r="CI148" s="112">
        <f>SUM(CF148,CG148)-CH148</f>
        <v>0</v>
      </c>
    </row>
    <row r="149" spans="1:87" ht="38.25" customHeight="1">
      <c r="A149" s="28"/>
      <c r="B149" s="29">
        <v>85321</v>
      </c>
      <c r="C149" s="29"/>
      <c r="D149" s="32" t="s">
        <v>52</v>
      </c>
      <c r="E149" s="1" t="e">
        <f>#REF!+E150</f>
        <v>#REF!</v>
      </c>
      <c r="F149" s="1"/>
      <c r="G149" s="1"/>
      <c r="H149" s="1">
        <f>SUM(H150:H150)</f>
        <v>400</v>
      </c>
      <c r="J149" s="111"/>
      <c r="K149" s="33">
        <v>85321</v>
      </c>
      <c r="L149" s="33"/>
      <c r="M149" s="94" t="s">
        <v>52</v>
      </c>
      <c r="N149" s="72">
        <f t="shared" si="32"/>
        <v>400</v>
      </c>
      <c r="O149" s="45">
        <f>SUM(O150:O150)</f>
        <v>0</v>
      </c>
      <c r="P149" s="45">
        <f>SUM(P150:P150)</f>
        <v>0</v>
      </c>
      <c r="Q149" s="121">
        <f>SUM(Q150:Q150)</f>
        <v>400</v>
      </c>
      <c r="T149" s="111"/>
      <c r="U149" s="29">
        <v>85324</v>
      </c>
      <c r="V149" s="29"/>
      <c r="W149" s="210" t="s">
        <v>121</v>
      </c>
      <c r="X149" s="71">
        <f>SUM(X150)</f>
        <v>16000</v>
      </c>
      <c r="Y149" s="71"/>
      <c r="Z149" s="1"/>
      <c r="AA149" s="138">
        <f>SUM(AA150:AA150)</f>
        <v>16000</v>
      </c>
      <c r="AD149" s="111"/>
      <c r="AE149" s="122">
        <v>85321</v>
      </c>
      <c r="AF149" s="122"/>
      <c r="AG149" s="134" t="s">
        <v>52</v>
      </c>
      <c r="AH149" s="124">
        <f t="shared" si="33"/>
        <v>16000</v>
      </c>
      <c r="AI149" s="125">
        <f>SUM(AI150:AI150)</f>
        <v>0</v>
      </c>
      <c r="AJ149" s="125">
        <f>SUM(AJ150:AJ150)</f>
        <v>0</v>
      </c>
      <c r="AK149" s="126">
        <f>SUM(AK150:AK150)</f>
        <v>16000</v>
      </c>
      <c r="AN149" s="111"/>
      <c r="AO149" s="122">
        <v>85321</v>
      </c>
      <c r="AP149" s="122"/>
      <c r="AQ149" s="134" t="s">
        <v>52</v>
      </c>
      <c r="AR149" s="124">
        <f t="shared" si="34"/>
        <v>16000</v>
      </c>
      <c r="AS149" s="125">
        <f>SUM(AS150:AS150)</f>
        <v>0</v>
      </c>
      <c r="AT149" s="125">
        <f>SUM(AT150:AT150)</f>
        <v>0</v>
      </c>
      <c r="AU149" s="126">
        <f>SUM(AU150:AU150)</f>
        <v>16000</v>
      </c>
      <c r="AX149" s="111"/>
      <c r="AY149" s="122">
        <v>85321</v>
      </c>
      <c r="AZ149" s="122"/>
      <c r="BA149" s="134" t="s">
        <v>52</v>
      </c>
      <c r="BB149" s="124">
        <f t="shared" si="35"/>
        <v>16000</v>
      </c>
      <c r="BC149" s="125">
        <f>SUM(BC150:BC150)</f>
        <v>0</v>
      </c>
      <c r="BD149" s="125">
        <f>SUM(BD150:BD150)</f>
        <v>0</v>
      </c>
      <c r="BE149" s="126">
        <f>SUM(BE150:BE150)</f>
        <v>16000</v>
      </c>
      <c r="BH149" s="111"/>
      <c r="BI149" s="122">
        <v>85321</v>
      </c>
      <c r="BJ149" s="122"/>
      <c r="BK149" s="134" t="s">
        <v>52</v>
      </c>
      <c r="BL149" s="124">
        <f t="shared" si="36"/>
        <v>16000</v>
      </c>
      <c r="BM149" s="125">
        <f>SUM(BM150:BM150)</f>
        <v>0</v>
      </c>
      <c r="BN149" s="125">
        <f>SUM(BN150:BN150)</f>
        <v>0</v>
      </c>
      <c r="BO149" s="126">
        <f>SUM(BO150:BO150)</f>
        <v>16000</v>
      </c>
      <c r="BR149" s="111"/>
      <c r="BS149" s="122">
        <v>85321</v>
      </c>
      <c r="BT149" s="122"/>
      <c r="BU149" s="134" t="s">
        <v>52</v>
      </c>
      <c r="BV149" s="124">
        <f t="shared" si="37"/>
        <v>16000</v>
      </c>
      <c r="BW149" s="125">
        <f>SUM(BW150:BW150)</f>
        <v>0</v>
      </c>
      <c r="BX149" s="125">
        <f>SUM(BX150:BX150)</f>
        <v>0</v>
      </c>
      <c r="BY149" s="126">
        <f>SUM(BY150:BY150)</f>
        <v>16000</v>
      </c>
      <c r="CB149" s="111"/>
      <c r="CC149" s="122">
        <v>85321</v>
      </c>
      <c r="CD149" s="122"/>
      <c r="CE149" s="134" t="s">
        <v>52</v>
      </c>
      <c r="CF149" s="124">
        <f t="shared" si="38"/>
        <v>16000</v>
      </c>
      <c r="CG149" s="125">
        <f>SUM(CG150:CG150)</f>
        <v>0</v>
      </c>
      <c r="CH149" s="125">
        <f>SUM(CH150:CH150)</f>
        <v>0</v>
      </c>
      <c r="CI149" s="126">
        <f>SUM(CI150:CI150)</f>
        <v>16000</v>
      </c>
    </row>
    <row r="150" spans="1:87" ht="28.5" customHeight="1" thickBot="1">
      <c r="A150" s="13"/>
      <c r="B150" s="15"/>
      <c r="C150" s="67" t="s">
        <v>79</v>
      </c>
      <c r="D150" s="68" t="s">
        <v>31</v>
      </c>
      <c r="E150" s="58">
        <v>400</v>
      </c>
      <c r="F150" s="58"/>
      <c r="G150" s="58"/>
      <c r="H150" s="58">
        <f>SUM(E150,F150)-G150</f>
        <v>400</v>
      </c>
      <c r="J150" s="111"/>
      <c r="K150" s="15"/>
      <c r="L150" s="14" t="s">
        <v>79</v>
      </c>
      <c r="M150" s="16" t="s">
        <v>31</v>
      </c>
      <c r="N150" s="72">
        <f t="shared" si="32"/>
        <v>400</v>
      </c>
      <c r="O150" s="17"/>
      <c r="P150" s="17"/>
      <c r="Q150" s="116">
        <f>SUM(N150,O150)-P150</f>
        <v>400</v>
      </c>
      <c r="T150" s="111"/>
      <c r="U150" s="29"/>
      <c r="V150" s="46" t="s">
        <v>79</v>
      </c>
      <c r="W150" s="198" t="s">
        <v>31</v>
      </c>
      <c r="X150" s="71">
        <v>16000</v>
      </c>
      <c r="Y150" s="1"/>
      <c r="Z150" s="1"/>
      <c r="AA150" s="138">
        <f>SUM(X150,Y150)-Z150</f>
        <v>16000</v>
      </c>
      <c r="AD150" s="111"/>
      <c r="AE150" s="15"/>
      <c r="AF150" s="62" t="s">
        <v>79</v>
      </c>
      <c r="AG150" s="52" t="s">
        <v>31</v>
      </c>
      <c r="AH150" s="74">
        <f t="shared" si="33"/>
        <v>16000</v>
      </c>
      <c r="AI150" s="53"/>
      <c r="AJ150" s="53"/>
      <c r="AK150" s="112">
        <f>SUM(AH150,AI150)-AJ150</f>
        <v>16000</v>
      </c>
      <c r="AN150" s="111"/>
      <c r="AO150" s="15"/>
      <c r="AP150" s="62" t="s">
        <v>79</v>
      </c>
      <c r="AQ150" s="52" t="s">
        <v>31</v>
      </c>
      <c r="AR150" s="74">
        <f t="shared" si="34"/>
        <v>16000</v>
      </c>
      <c r="AS150" s="53"/>
      <c r="AT150" s="53"/>
      <c r="AU150" s="112">
        <f>SUM(AR150,AS150)-AT150</f>
        <v>16000</v>
      </c>
      <c r="AX150" s="111"/>
      <c r="AY150" s="15"/>
      <c r="AZ150" s="62" t="s">
        <v>79</v>
      </c>
      <c r="BA150" s="52" t="s">
        <v>31</v>
      </c>
      <c r="BB150" s="74">
        <f t="shared" si="35"/>
        <v>16000</v>
      </c>
      <c r="BC150" s="53"/>
      <c r="BD150" s="53"/>
      <c r="BE150" s="112">
        <f>SUM(BB150,BC150)-BD150</f>
        <v>16000</v>
      </c>
      <c r="BH150" s="111"/>
      <c r="BI150" s="15"/>
      <c r="BJ150" s="62" t="s">
        <v>79</v>
      </c>
      <c r="BK150" s="52" t="s">
        <v>31</v>
      </c>
      <c r="BL150" s="74">
        <f t="shared" si="36"/>
        <v>16000</v>
      </c>
      <c r="BM150" s="53"/>
      <c r="BN150" s="53"/>
      <c r="BO150" s="112">
        <f>SUM(BL150,BM150)-BN150</f>
        <v>16000</v>
      </c>
      <c r="BR150" s="111"/>
      <c r="BS150" s="15"/>
      <c r="BT150" s="62" t="s">
        <v>79</v>
      </c>
      <c r="BU150" s="52" t="s">
        <v>31</v>
      </c>
      <c r="BV150" s="74">
        <f t="shared" si="37"/>
        <v>16000</v>
      </c>
      <c r="BW150" s="53"/>
      <c r="BX150" s="53"/>
      <c r="BY150" s="112">
        <f>SUM(BV150,BW150)-BX150</f>
        <v>16000</v>
      </c>
      <c r="CB150" s="111"/>
      <c r="CC150" s="15"/>
      <c r="CD150" s="62" t="s">
        <v>79</v>
      </c>
      <c r="CE150" s="52" t="s">
        <v>31</v>
      </c>
      <c r="CF150" s="74">
        <f t="shared" si="38"/>
        <v>16000</v>
      </c>
      <c r="CG150" s="53"/>
      <c r="CH150" s="53"/>
      <c r="CI150" s="112">
        <f>SUM(CF150,CG150)-CH150</f>
        <v>16000</v>
      </c>
    </row>
    <row r="151" spans="1:87" ht="38.25" customHeight="1">
      <c r="A151" s="28"/>
      <c r="B151" s="29">
        <v>85321</v>
      </c>
      <c r="C151" s="29"/>
      <c r="D151" s="32" t="s">
        <v>52</v>
      </c>
      <c r="E151" s="1" t="e">
        <f>#REF!+E154</f>
        <v>#REF!</v>
      </c>
      <c r="F151" s="1"/>
      <c r="G151" s="1"/>
      <c r="H151" s="1">
        <f>SUM(H152:H154)</f>
        <v>400</v>
      </c>
      <c r="J151" s="111"/>
      <c r="K151" s="33">
        <v>85321</v>
      </c>
      <c r="L151" s="33"/>
      <c r="M151" s="94" t="s">
        <v>52</v>
      </c>
      <c r="N151" s="72">
        <f t="shared" si="32"/>
        <v>400</v>
      </c>
      <c r="O151" s="45">
        <f>SUM(O154:O154)</f>
        <v>0</v>
      </c>
      <c r="P151" s="45">
        <f>SUM(P154:P154)</f>
        <v>0</v>
      </c>
      <c r="Q151" s="121">
        <f>SUM(Q152:Q154)</f>
        <v>400</v>
      </c>
      <c r="T151" s="120"/>
      <c r="U151" s="29">
        <v>85333</v>
      </c>
      <c r="V151" s="29"/>
      <c r="W151" s="210" t="s">
        <v>53</v>
      </c>
      <c r="X151" s="71">
        <f>SUM(X152:X155)</f>
        <v>211527</v>
      </c>
      <c r="Y151" s="71">
        <f>SUM(Y152:Y155)</f>
        <v>27621</v>
      </c>
      <c r="Z151" s="71"/>
      <c r="AA151" s="180">
        <f>SUM(AA152:AA155)</f>
        <v>239148</v>
      </c>
      <c r="AD151" s="111"/>
      <c r="AE151" s="122">
        <v>85321</v>
      </c>
      <c r="AF151" s="122"/>
      <c r="AG151" s="134" t="s">
        <v>52</v>
      </c>
      <c r="AH151" s="124">
        <f t="shared" si="33"/>
        <v>239148</v>
      </c>
      <c r="AI151" s="125">
        <f>SUM(AI154:AI154)</f>
        <v>0</v>
      </c>
      <c r="AJ151" s="125">
        <f>SUM(AJ154:AJ154)</f>
        <v>0</v>
      </c>
      <c r="AK151" s="126">
        <f>SUM(AK152:AK154)</f>
        <v>48608</v>
      </c>
      <c r="AN151" s="111"/>
      <c r="AO151" s="122">
        <v>85321</v>
      </c>
      <c r="AP151" s="122"/>
      <c r="AQ151" s="134" t="s">
        <v>52</v>
      </c>
      <c r="AR151" s="124">
        <f t="shared" si="34"/>
        <v>48608</v>
      </c>
      <c r="AS151" s="125">
        <f>SUM(AS154:AS154)</f>
        <v>0</v>
      </c>
      <c r="AT151" s="125">
        <f>SUM(AT154:AT154)</f>
        <v>0</v>
      </c>
      <c r="AU151" s="126">
        <f>SUM(AU152:AU154)</f>
        <v>48608</v>
      </c>
      <c r="AX151" s="111"/>
      <c r="AY151" s="122">
        <v>85321</v>
      </c>
      <c r="AZ151" s="122"/>
      <c r="BA151" s="134" t="s">
        <v>52</v>
      </c>
      <c r="BB151" s="124">
        <f t="shared" si="35"/>
        <v>48608</v>
      </c>
      <c r="BC151" s="125">
        <f>SUM(BC154:BC154)</f>
        <v>0</v>
      </c>
      <c r="BD151" s="125">
        <f>SUM(BD154:BD154)</f>
        <v>0</v>
      </c>
      <c r="BE151" s="126">
        <f>SUM(BE152:BE154)</f>
        <v>48608</v>
      </c>
      <c r="BH151" s="111"/>
      <c r="BI151" s="122">
        <v>85321</v>
      </c>
      <c r="BJ151" s="122"/>
      <c r="BK151" s="134" t="s">
        <v>52</v>
      </c>
      <c r="BL151" s="124">
        <f t="shared" si="36"/>
        <v>48608</v>
      </c>
      <c r="BM151" s="125">
        <f>SUM(BM154:BM154)</f>
        <v>0</v>
      </c>
      <c r="BN151" s="125">
        <f>SUM(BN154:BN154)</f>
        <v>0</v>
      </c>
      <c r="BO151" s="126">
        <f>SUM(BO152:BO154)</f>
        <v>48608</v>
      </c>
      <c r="BR151" s="111"/>
      <c r="BS151" s="122">
        <v>85321</v>
      </c>
      <c r="BT151" s="122"/>
      <c r="BU151" s="134" t="s">
        <v>52</v>
      </c>
      <c r="BV151" s="124">
        <f t="shared" si="37"/>
        <v>48608</v>
      </c>
      <c r="BW151" s="125">
        <f>SUM(BW154:BW154)</f>
        <v>0</v>
      </c>
      <c r="BX151" s="125">
        <f>SUM(BX154:BX154)</f>
        <v>0</v>
      </c>
      <c r="BY151" s="126">
        <f>SUM(BY152:BY154)</f>
        <v>48608</v>
      </c>
      <c r="CB151" s="111"/>
      <c r="CC151" s="122">
        <v>85321</v>
      </c>
      <c r="CD151" s="122"/>
      <c r="CE151" s="134" t="s">
        <v>52</v>
      </c>
      <c r="CF151" s="124">
        <f t="shared" si="38"/>
        <v>48608</v>
      </c>
      <c r="CG151" s="125">
        <f>SUM(CG154:CG154)</f>
        <v>0</v>
      </c>
      <c r="CH151" s="125">
        <f>SUM(CH154:CH154)</f>
        <v>0</v>
      </c>
      <c r="CI151" s="126">
        <f>SUM(CI152:CI154)</f>
        <v>48608</v>
      </c>
    </row>
    <row r="152" spans="1:87" ht="69.75" customHeight="1">
      <c r="A152" s="13"/>
      <c r="B152" s="15"/>
      <c r="C152" s="69" t="s">
        <v>30</v>
      </c>
      <c r="D152" s="60" t="s">
        <v>31</v>
      </c>
      <c r="E152" s="61"/>
      <c r="F152" s="61"/>
      <c r="G152" s="61"/>
      <c r="H152" s="61"/>
      <c r="J152" s="111"/>
      <c r="K152" s="15"/>
      <c r="L152" s="14" t="s">
        <v>30</v>
      </c>
      <c r="M152" s="16" t="s">
        <v>31</v>
      </c>
      <c r="N152" s="170">
        <f t="shared" si="32"/>
        <v>0</v>
      </c>
      <c r="O152" s="17"/>
      <c r="P152" s="17"/>
      <c r="Q152" s="116"/>
      <c r="T152" s="120"/>
      <c r="U152" s="33"/>
      <c r="V152" s="46">
        <v>2690</v>
      </c>
      <c r="W152" s="198" t="s">
        <v>138</v>
      </c>
      <c r="X152" s="2">
        <v>188900</v>
      </c>
      <c r="Y152" s="1"/>
      <c r="Z152" s="1"/>
      <c r="AA152" s="121">
        <f>SUM(X152,Y152)-Z152</f>
        <v>188900</v>
      </c>
      <c r="AD152" s="111"/>
      <c r="AE152" s="15"/>
      <c r="AF152" s="69" t="s">
        <v>30</v>
      </c>
      <c r="AG152" s="60" t="s">
        <v>31</v>
      </c>
      <c r="AH152" s="89">
        <f t="shared" si="33"/>
        <v>188900</v>
      </c>
      <c r="AI152" s="61"/>
      <c r="AJ152" s="61"/>
      <c r="AK152" s="114"/>
      <c r="AN152" s="111"/>
      <c r="AO152" s="15"/>
      <c r="AP152" s="69" t="s">
        <v>30</v>
      </c>
      <c r="AQ152" s="60" t="s">
        <v>31</v>
      </c>
      <c r="AR152" s="89">
        <f t="shared" si="34"/>
        <v>0</v>
      </c>
      <c r="AS152" s="61"/>
      <c r="AT152" s="61"/>
      <c r="AU152" s="114"/>
      <c r="AX152" s="111"/>
      <c r="AY152" s="15"/>
      <c r="AZ152" s="69" t="s">
        <v>30</v>
      </c>
      <c r="BA152" s="60" t="s">
        <v>31</v>
      </c>
      <c r="BB152" s="89">
        <f t="shared" si="35"/>
        <v>0</v>
      </c>
      <c r="BC152" s="61"/>
      <c r="BD152" s="61"/>
      <c r="BE152" s="114"/>
      <c r="BH152" s="111"/>
      <c r="BI152" s="15"/>
      <c r="BJ152" s="69" t="s">
        <v>30</v>
      </c>
      <c r="BK152" s="60" t="s">
        <v>31</v>
      </c>
      <c r="BL152" s="89">
        <f t="shared" si="36"/>
        <v>0</v>
      </c>
      <c r="BM152" s="61"/>
      <c r="BN152" s="61"/>
      <c r="BO152" s="114"/>
      <c r="BR152" s="111"/>
      <c r="BS152" s="15"/>
      <c r="BT152" s="69" t="s">
        <v>30</v>
      </c>
      <c r="BU152" s="60" t="s">
        <v>31</v>
      </c>
      <c r="BV152" s="89">
        <f t="shared" si="37"/>
        <v>0</v>
      </c>
      <c r="BW152" s="61"/>
      <c r="BX152" s="61"/>
      <c r="BY152" s="114"/>
      <c r="CB152" s="111"/>
      <c r="CC152" s="15"/>
      <c r="CD152" s="69" t="s">
        <v>30</v>
      </c>
      <c r="CE152" s="60" t="s">
        <v>31</v>
      </c>
      <c r="CF152" s="89">
        <f t="shared" si="38"/>
        <v>0</v>
      </c>
      <c r="CG152" s="61"/>
      <c r="CH152" s="61"/>
      <c r="CI152" s="114"/>
    </row>
    <row r="153" spans="1:87" ht="60" customHeight="1">
      <c r="A153" s="13"/>
      <c r="B153" s="15"/>
      <c r="C153" s="67" t="s">
        <v>79</v>
      </c>
      <c r="D153" s="68" t="s">
        <v>31</v>
      </c>
      <c r="E153" s="58">
        <v>400</v>
      </c>
      <c r="F153" s="58"/>
      <c r="G153" s="58"/>
      <c r="H153" s="58">
        <f>SUM(E153,F153)-G153</f>
        <v>400</v>
      </c>
      <c r="J153" s="111"/>
      <c r="K153" s="15"/>
      <c r="L153" s="14" t="s">
        <v>79</v>
      </c>
      <c r="M153" s="16" t="s">
        <v>31</v>
      </c>
      <c r="N153" s="72">
        <f>SUM(H153)</f>
        <v>400</v>
      </c>
      <c r="O153" s="17"/>
      <c r="P153" s="17"/>
      <c r="Q153" s="116">
        <f>SUM(N153,O153)-P153</f>
        <v>400</v>
      </c>
      <c r="T153" s="111"/>
      <c r="U153" s="15"/>
      <c r="V153" s="87">
        <v>2708</v>
      </c>
      <c r="W153" s="204" t="s">
        <v>135</v>
      </c>
      <c r="X153" s="72">
        <v>21490</v>
      </c>
      <c r="Y153" s="45">
        <v>27118</v>
      </c>
      <c r="Z153" s="45"/>
      <c r="AA153" s="121">
        <f>SUM(X153,Y153)-Z153</f>
        <v>48608</v>
      </c>
      <c r="AD153" s="111"/>
      <c r="AE153" s="15"/>
      <c r="AF153" s="62" t="s">
        <v>79</v>
      </c>
      <c r="AG153" s="52" t="s">
        <v>31</v>
      </c>
      <c r="AH153" s="74">
        <f>SUM(AA153)</f>
        <v>48608</v>
      </c>
      <c r="AI153" s="53"/>
      <c r="AJ153" s="53"/>
      <c r="AK153" s="112">
        <f>SUM(AH153,AI153)-AJ153</f>
        <v>48608</v>
      </c>
      <c r="AN153" s="111"/>
      <c r="AO153" s="15"/>
      <c r="AP153" s="62" t="s">
        <v>79</v>
      </c>
      <c r="AQ153" s="52" t="s">
        <v>31</v>
      </c>
      <c r="AR153" s="74">
        <f>SUM(AK153)</f>
        <v>48608</v>
      </c>
      <c r="AS153" s="53"/>
      <c r="AT153" s="53"/>
      <c r="AU153" s="112">
        <f>SUM(AR153,AS153)-AT153</f>
        <v>48608</v>
      </c>
      <c r="AX153" s="111"/>
      <c r="AY153" s="15"/>
      <c r="AZ153" s="62" t="s">
        <v>79</v>
      </c>
      <c r="BA153" s="52" t="s">
        <v>31</v>
      </c>
      <c r="BB153" s="74">
        <f>SUM(AU153)</f>
        <v>48608</v>
      </c>
      <c r="BC153" s="53"/>
      <c r="BD153" s="53"/>
      <c r="BE153" s="112">
        <f>SUM(BB153,BC153)-BD153</f>
        <v>48608</v>
      </c>
      <c r="BH153" s="111"/>
      <c r="BI153" s="15"/>
      <c r="BJ153" s="62" t="s">
        <v>79</v>
      </c>
      <c r="BK153" s="52" t="s">
        <v>31</v>
      </c>
      <c r="BL153" s="74">
        <f>SUM(BE153)</f>
        <v>48608</v>
      </c>
      <c r="BM153" s="53"/>
      <c r="BN153" s="53"/>
      <c r="BO153" s="112">
        <f>SUM(BL153,BM153)-BN153</f>
        <v>48608</v>
      </c>
      <c r="BR153" s="111"/>
      <c r="BS153" s="15"/>
      <c r="BT153" s="62" t="s">
        <v>79</v>
      </c>
      <c r="BU153" s="52" t="s">
        <v>31</v>
      </c>
      <c r="BV153" s="74">
        <f>SUM(BO153)</f>
        <v>48608</v>
      </c>
      <c r="BW153" s="53"/>
      <c r="BX153" s="53"/>
      <c r="BY153" s="112">
        <f>SUM(BV153,BW153)-BX153</f>
        <v>48608</v>
      </c>
      <c r="CB153" s="111"/>
      <c r="CC153" s="15"/>
      <c r="CD153" s="62" t="s">
        <v>79</v>
      </c>
      <c r="CE153" s="52" t="s">
        <v>31</v>
      </c>
      <c r="CF153" s="74">
        <f>SUM(BY153)</f>
        <v>48608</v>
      </c>
      <c r="CG153" s="53"/>
      <c r="CH153" s="53"/>
      <c r="CI153" s="112">
        <f>SUM(CF153,CG153)-CH153</f>
        <v>48608</v>
      </c>
    </row>
    <row r="154" spans="1:87" ht="30" customHeight="1" hidden="1">
      <c r="A154" s="13"/>
      <c r="B154" s="15"/>
      <c r="C154" s="14"/>
      <c r="D154" s="16"/>
      <c r="E154" s="17"/>
      <c r="F154" s="17"/>
      <c r="G154" s="17"/>
      <c r="H154" s="17"/>
      <c r="J154" s="111"/>
      <c r="K154" s="15"/>
      <c r="L154" s="46"/>
      <c r="M154" s="32"/>
      <c r="N154" s="71"/>
      <c r="O154" s="1"/>
      <c r="P154" s="1"/>
      <c r="Q154" s="138"/>
      <c r="T154" s="118"/>
      <c r="U154" s="83"/>
      <c r="V154" s="46" t="s">
        <v>80</v>
      </c>
      <c r="W154" s="198" t="s">
        <v>29</v>
      </c>
      <c r="X154" s="71"/>
      <c r="Y154" s="1"/>
      <c r="Z154" s="1"/>
      <c r="AA154" s="138">
        <f>SUM(X154,Y154)-Z154</f>
        <v>0</v>
      </c>
      <c r="AD154" s="118"/>
      <c r="AE154" s="83"/>
      <c r="AF154" s="193"/>
      <c r="AG154" s="16"/>
      <c r="AH154" s="74"/>
      <c r="AI154" s="53"/>
      <c r="AJ154" s="53"/>
      <c r="AK154" s="112"/>
      <c r="AN154" s="118"/>
      <c r="AO154" s="83"/>
      <c r="AP154" s="85"/>
      <c r="AQ154" s="52"/>
      <c r="AR154" s="74"/>
      <c r="AS154" s="53"/>
      <c r="AT154" s="53"/>
      <c r="AU154" s="112"/>
      <c r="AX154" s="118"/>
      <c r="AY154" s="83"/>
      <c r="AZ154" s="85"/>
      <c r="BA154" s="52"/>
      <c r="BB154" s="74"/>
      <c r="BC154" s="53"/>
      <c r="BD154" s="53"/>
      <c r="BE154" s="112"/>
      <c r="BH154" s="118"/>
      <c r="BI154" s="83"/>
      <c r="BJ154" s="85"/>
      <c r="BK154" s="52"/>
      <c r="BL154" s="74"/>
      <c r="BM154" s="53"/>
      <c r="BN154" s="53"/>
      <c r="BO154" s="112"/>
      <c r="BR154" s="118"/>
      <c r="BS154" s="83"/>
      <c r="BT154" s="85"/>
      <c r="BU154" s="52"/>
      <c r="BV154" s="74"/>
      <c r="BW154" s="53"/>
      <c r="BX154" s="53"/>
      <c r="BY154" s="112"/>
      <c r="CB154" s="118"/>
      <c r="CC154" s="83"/>
      <c r="CD154" s="85"/>
      <c r="CE154" s="52"/>
      <c r="CF154" s="74"/>
      <c r="CG154" s="53"/>
      <c r="CH154" s="53"/>
      <c r="CI154" s="112"/>
    </row>
    <row r="155" spans="1:87" ht="24" customHeight="1" thickBot="1">
      <c r="A155" s="13"/>
      <c r="B155" s="15"/>
      <c r="C155" s="67" t="s">
        <v>79</v>
      </c>
      <c r="D155" s="68" t="s">
        <v>31</v>
      </c>
      <c r="E155" s="58">
        <v>400</v>
      </c>
      <c r="F155" s="58"/>
      <c r="G155" s="58"/>
      <c r="H155" s="58">
        <f>SUM(E155,F155)-G155</f>
        <v>400</v>
      </c>
      <c r="J155" s="111"/>
      <c r="K155" s="15"/>
      <c r="L155" s="14" t="s">
        <v>79</v>
      </c>
      <c r="M155" s="16" t="s">
        <v>31</v>
      </c>
      <c r="N155" s="72">
        <f>SUM(H155)</f>
        <v>400</v>
      </c>
      <c r="O155" s="17"/>
      <c r="P155" s="17"/>
      <c r="Q155" s="116">
        <f>SUM(N155,O155)-P155</f>
        <v>400</v>
      </c>
      <c r="T155" s="111"/>
      <c r="U155" s="15"/>
      <c r="V155" s="87" t="s">
        <v>79</v>
      </c>
      <c r="W155" s="204" t="s">
        <v>31</v>
      </c>
      <c r="X155" s="72">
        <v>1137</v>
      </c>
      <c r="Y155" s="45">
        <v>503</v>
      </c>
      <c r="Z155" s="45"/>
      <c r="AA155" s="121">
        <f>SUM(X155,Y155)-Z155</f>
        <v>1640</v>
      </c>
      <c r="AD155" s="111"/>
      <c r="AE155" s="15"/>
      <c r="AF155" s="62" t="s">
        <v>79</v>
      </c>
      <c r="AG155" s="52" t="s">
        <v>31</v>
      </c>
      <c r="AH155" s="74">
        <f>SUM(AA155)</f>
        <v>1640</v>
      </c>
      <c r="AI155" s="53"/>
      <c r="AJ155" s="53"/>
      <c r="AK155" s="112">
        <f>SUM(AH155,AI155)-AJ155</f>
        <v>1640</v>
      </c>
      <c r="AN155" s="111"/>
      <c r="AO155" s="15"/>
      <c r="AP155" s="62" t="s">
        <v>79</v>
      </c>
      <c r="AQ155" s="52" t="s">
        <v>31</v>
      </c>
      <c r="AR155" s="74">
        <f>SUM(AK155)</f>
        <v>1640</v>
      </c>
      <c r="AS155" s="53"/>
      <c r="AT155" s="53"/>
      <c r="AU155" s="112">
        <f>SUM(AR155,AS155)-AT155</f>
        <v>1640</v>
      </c>
      <c r="AX155" s="111"/>
      <c r="AY155" s="15"/>
      <c r="AZ155" s="62" t="s">
        <v>79</v>
      </c>
      <c r="BA155" s="52" t="s">
        <v>31</v>
      </c>
      <c r="BB155" s="74">
        <f>SUM(AU155)</f>
        <v>1640</v>
      </c>
      <c r="BC155" s="53"/>
      <c r="BD155" s="53"/>
      <c r="BE155" s="112">
        <f>SUM(BB155,BC155)-BD155</f>
        <v>1640</v>
      </c>
      <c r="BH155" s="111"/>
      <c r="BI155" s="15"/>
      <c r="BJ155" s="62" t="s">
        <v>79</v>
      </c>
      <c r="BK155" s="52" t="s">
        <v>31</v>
      </c>
      <c r="BL155" s="74">
        <f>SUM(BE155)</f>
        <v>1640</v>
      </c>
      <c r="BM155" s="53"/>
      <c r="BN155" s="53"/>
      <c r="BO155" s="112">
        <f>SUM(BL155,BM155)-BN155</f>
        <v>1640</v>
      </c>
      <c r="BR155" s="111"/>
      <c r="BS155" s="15"/>
      <c r="BT155" s="62" t="s">
        <v>79</v>
      </c>
      <c r="BU155" s="52" t="s">
        <v>31</v>
      </c>
      <c r="BV155" s="74">
        <f>SUM(BO155)</f>
        <v>1640</v>
      </c>
      <c r="BW155" s="53"/>
      <c r="BX155" s="53"/>
      <c r="BY155" s="112">
        <f>SUM(BV155,BW155)-BX155</f>
        <v>1640</v>
      </c>
      <c r="CB155" s="111"/>
      <c r="CC155" s="15"/>
      <c r="CD155" s="62" t="s">
        <v>79</v>
      </c>
      <c r="CE155" s="52" t="s">
        <v>31</v>
      </c>
      <c r="CF155" s="74">
        <f>SUM(BY155)</f>
        <v>1640</v>
      </c>
      <c r="CG155" s="53"/>
      <c r="CH155" s="53"/>
      <c r="CI155" s="112">
        <f>SUM(CF155,CG155)-CH155</f>
        <v>1640</v>
      </c>
    </row>
    <row r="156" spans="1:87" ht="15" customHeight="1" hidden="1">
      <c r="A156" s="13"/>
      <c r="B156" s="15">
        <v>85395</v>
      </c>
      <c r="C156" s="15"/>
      <c r="D156" s="16" t="s">
        <v>59</v>
      </c>
      <c r="E156" s="17">
        <f>SUM(E157)</f>
        <v>0</v>
      </c>
      <c r="F156" s="17"/>
      <c r="G156" s="17"/>
      <c r="H156" s="17">
        <f>SUM(H157)</f>
        <v>0</v>
      </c>
      <c r="J156" s="111"/>
      <c r="K156" s="15">
        <v>85395</v>
      </c>
      <c r="L156" s="15"/>
      <c r="M156" s="16" t="s">
        <v>59</v>
      </c>
      <c r="N156" s="2">
        <f t="shared" si="32"/>
        <v>0</v>
      </c>
      <c r="O156" s="17"/>
      <c r="P156" s="17"/>
      <c r="Q156" s="116">
        <f>SUM(Q157)</f>
        <v>0</v>
      </c>
      <c r="T156" s="111"/>
      <c r="U156" s="15">
        <v>85395</v>
      </c>
      <c r="V156" s="51"/>
      <c r="W156" s="202" t="s">
        <v>59</v>
      </c>
      <c r="X156" s="88">
        <f>SUM(Q156)</f>
        <v>0</v>
      </c>
      <c r="Y156" s="53"/>
      <c r="Z156" s="53"/>
      <c r="AA156" s="112">
        <f>SUM(AA157)</f>
        <v>0</v>
      </c>
      <c r="AD156" s="111"/>
      <c r="AE156" s="15">
        <v>85395</v>
      </c>
      <c r="AF156" s="51"/>
      <c r="AG156" s="52" t="s">
        <v>59</v>
      </c>
      <c r="AH156" s="88">
        <f t="shared" si="33"/>
        <v>0</v>
      </c>
      <c r="AI156" s="53"/>
      <c r="AJ156" s="53"/>
      <c r="AK156" s="112">
        <f>SUM(AK157)</f>
        <v>0</v>
      </c>
      <c r="AN156" s="111"/>
      <c r="AO156" s="15">
        <v>85395</v>
      </c>
      <c r="AP156" s="51"/>
      <c r="AQ156" s="52" t="s">
        <v>59</v>
      </c>
      <c r="AR156" s="88">
        <f t="shared" si="34"/>
        <v>0</v>
      </c>
      <c r="AS156" s="53"/>
      <c r="AT156" s="53"/>
      <c r="AU156" s="112">
        <f>SUM(AU157)</f>
        <v>0</v>
      </c>
      <c r="AX156" s="111"/>
      <c r="AY156" s="15">
        <v>85395</v>
      </c>
      <c r="AZ156" s="51"/>
      <c r="BA156" s="52" t="s">
        <v>59</v>
      </c>
      <c r="BB156" s="88">
        <f t="shared" si="35"/>
        <v>0</v>
      </c>
      <c r="BC156" s="53"/>
      <c r="BD156" s="53"/>
      <c r="BE156" s="112">
        <f>SUM(BE157)</f>
        <v>0</v>
      </c>
      <c r="BH156" s="111"/>
      <c r="BI156" s="15">
        <v>85395</v>
      </c>
      <c r="BJ156" s="51"/>
      <c r="BK156" s="52" t="s">
        <v>59</v>
      </c>
      <c r="BL156" s="88">
        <f t="shared" si="36"/>
        <v>0</v>
      </c>
      <c r="BM156" s="53"/>
      <c r="BN156" s="53"/>
      <c r="BO156" s="112">
        <f>SUM(BO157)</f>
        <v>0</v>
      </c>
      <c r="BR156" s="111"/>
      <c r="BS156" s="15">
        <v>85395</v>
      </c>
      <c r="BT156" s="51"/>
      <c r="BU156" s="52" t="s">
        <v>59</v>
      </c>
      <c r="BV156" s="88">
        <f t="shared" si="37"/>
        <v>0</v>
      </c>
      <c r="BW156" s="53"/>
      <c r="BX156" s="53"/>
      <c r="BY156" s="112">
        <f>SUM(BY157)</f>
        <v>0</v>
      </c>
      <c r="CB156" s="111"/>
      <c r="CC156" s="15">
        <v>85395</v>
      </c>
      <c r="CD156" s="51"/>
      <c r="CE156" s="52" t="s">
        <v>59</v>
      </c>
      <c r="CF156" s="88">
        <f t="shared" si="38"/>
        <v>0</v>
      </c>
      <c r="CG156" s="53"/>
      <c r="CH156" s="53"/>
      <c r="CI156" s="112">
        <f>SUM(CI157)</f>
        <v>0</v>
      </c>
    </row>
    <row r="157" spans="1:87" ht="15" customHeight="1" hidden="1" thickBot="1">
      <c r="A157" s="13"/>
      <c r="B157" s="15"/>
      <c r="C157" s="15">
        <v>213</v>
      </c>
      <c r="D157" s="16" t="s">
        <v>64</v>
      </c>
      <c r="E157" s="17"/>
      <c r="F157" s="17"/>
      <c r="G157" s="17"/>
      <c r="H157" s="17"/>
      <c r="J157" s="111"/>
      <c r="K157" s="15"/>
      <c r="L157" s="15">
        <v>213</v>
      </c>
      <c r="M157" s="16" t="s">
        <v>64</v>
      </c>
      <c r="N157" s="99">
        <f t="shared" si="32"/>
        <v>0</v>
      </c>
      <c r="O157" s="17"/>
      <c r="P157" s="17"/>
      <c r="Q157" s="116"/>
      <c r="T157" s="111"/>
      <c r="U157" s="15"/>
      <c r="V157" s="75">
        <v>213</v>
      </c>
      <c r="W157" s="200" t="s">
        <v>64</v>
      </c>
      <c r="X157" s="90">
        <f>SUM(Q157)</f>
        <v>0</v>
      </c>
      <c r="Y157" s="58"/>
      <c r="Z157" s="58"/>
      <c r="AA157" s="113"/>
      <c r="AD157" s="111"/>
      <c r="AE157" s="15"/>
      <c r="AF157" s="75">
        <v>213</v>
      </c>
      <c r="AG157" s="68" t="s">
        <v>64</v>
      </c>
      <c r="AH157" s="90">
        <f t="shared" si="33"/>
        <v>0</v>
      </c>
      <c r="AI157" s="58"/>
      <c r="AJ157" s="58"/>
      <c r="AK157" s="113"/>
      <c r="AN157" s="111"/>
      <c r="AO157" s="15"/>
      <c r="AP157" s="75">
        <v>213</v>
      </c>
      <c r="AQ157" s="68" t="s">
        <v>64</v>
      </c>
      <c r="AR157" s="90">
        <f t="shared" si="34"/>
        <v>0</v>
      </c>
      <c r="AS157" s="58"/>
      <c r="AT157" s="58"/>
      <c r="AU157" s="113"/>
      <c r="AX157" s="111"/>
      <c r="AY157" s="15"/>
      <c r="AZ157" s="75">
        <v>213</v>
      </c>
      <c r="BA157" s="68" t="s">
        <v>64</v>
      </c>
      <c r="BB157" s="90">
        <f t="shared" si="35"/>
        <v>0</v>
      </c>
      <c r="BC157" s="58"/>
      <c r="BD157" s="58"/>
      <c r="BE157" s="113"/>
      <c r="BH157" s="111"/>
      <c r="BI157" s="15"/>
      <c r="BJ157" s="75">
        <v>213</v>
      </c>
      <c r="BK157" s="68" t="s">
        <v>64</v>
      </c>
      <c r="BL157" s="90">
        <f t="shared" si="36"/>
        <v>0</v>
      </c>
      <c r="BM157" s="58"/>
      <c r="BN157" s="58"/>
      <c r="BO157" s="113"/>
      <c r="BR157" s="111"/>
      <c r="BS157" s="15"/>
      <c r="BT157" s="75">
        <v>213</v>
      </c>
      <c r="BU157" s="68" t="s">
        <v>64</v>
      </c>
      <c r="BV157" s="90">
        <f t="shared" si="37"/>
        <v>0</v>
      </c>
      <c r="BW157" s="58"/>
      <c r="BX157" s="58"/>
      <c r="BY157" s="113"/>
      <c r="CB157" s="111"/>
      <c r="CC157" s="15"/>
      <c r="CD157" s="75">
        <v>213</v>
      </c>
      <c r="CE157" s="68" t="s">
        <v>64</v>
      </c>
      <c r="CF157" s="90">
        <f t="shared" si="38"/>
        <v>0</v>
      </c>
      <c r="CG157" s="58"/>
      <c r="CH157" s="58"/>
      <c r="CI157" s="113"/>
    </row>
    <row r="158" spans="1:87" ht="18" customHeight="1" thickBot="1">
      <c r="A158" s="10">
        <v>854</v>
      </c>
      <c r="B158" s="22"/>
      <c r="C158" s="22"/>
      <c r="D158" s="23" t="s">
        <v>54</v>
      </c>
      <c r="E158" s="2">
        <f>E159+E167+E170</f>
        <v>127533</v>
      </c>
      <c r="F158" s="2"/>
      <c r="G158" s="2"/>
      <c r="H158" s="2" t="e">
        <f>SUM(H159,H167,H170,#REF!)</f>
        <v>#REF!</v>
      </c>
      <c r="J158" s="82">
        <v>854</v>
      </c>
      <c r="K158" s="78"/>
      <c r="L158" s="78"/>
      <c r="M158" s="79" t="s">
        <v>54</v>
      </c>
      <c r="N158" s="80" t="e">
        <f t="shared" si="32"/>
        <v>#REF!</v>
      </c>
      <c r="O158" s="80" t="e">
        <f>SUM(O159,#REF!,O167,O170)</f>
        <v>#REF!</v>
      </c>
      <c r="P158" s="80" t="e">
        <f>SUM(P159,#REF!,P167,P170)</f>
        <v>#REF!</v>
      </c>
      <c r="Q158" s="81" t="e">
        <f>SUM(Q159,Q167,Q170,#REF!)</f>
        <v>#REF!</v>
      </c>
      <c r="T158" s="82">
        <v>854</v>
      </c>
      <c r="U158" s="78"/>
      <c r="V158" s="78"/>
      <c r="W158" s="199" t="s">
        <v>54</v>
      </c>
      <c r="X158" s="80">
        <f>SUM(X159,X165,X167,X170,X174)</f>
        <v>1442703</v>
      </c>
      <c r="Y158" s="80">
        <f>SUM(Y159,Y165,Y167,Y170,Y174)</f>
        <v>50657</v>
      </c>
      <c r="Z158" s="80"/>
      <c r="AA158" s="80">
        <f>SUM(AA159,AA165,AA167,AA170,AA174)</f>
        <v>1493360</v>
      </c>
      <c r="AD158" s="82">
        <v>854</v>
      </c>
      <c r="AE158" s="78"/>
      <c r="AF158" s="78"/>
      <c r="AG158" s="79" t="s">
        <v>54</v>
      </c>
      <c r="AH158" s="80">
        <f t="shared" si="33"/>
        <v>1493360</v>
      </c>
      <c r="AI158" s="80" t="e">
        <f>SUM(AI159,#REF!,AI167,AI170)</f>
        <v>#REF!</v>
      </c>
      <c r="AJ158" s="80" t="e">
        <f>SUM(AJ159,#REF!,AJ167,AJ170)</f>
        <v>#REF!</v>
      </c>
      <c r="AK158" s="81" t="e">
        <f>SUM(AK159,AK167,AK170,#REF!)</f>
        <v>#REF!</v>
      </c>
      <c r="AN158" s="82">
        <v>854</v>
      </c>
      <c r="AO158" s="78"/>
      <c r="AP158" s="78"/>
      <c r="AQ158" s="79" t="s">
        <v>54</v>
      </c>
      <c r="AR158" s="80" t="e">
        <f t="shared" si="34"/>
        <v>#REF!</v>
      </c>
      <c r="AS158" s="80" t="e">
        <f>SUM(AS159,#REF!,AS167,AS170)</f>
        <v>#REF!</v>
      </c>
      <c r="AT158" s="80" t="e">
        <f>SUM(AT159,#REF!,AT167,AT170)</f>
        <v>#REF!</v>
      </c>
      <c r="AU158" s="81" t="e">
        <f>SUM(AU159,AU167,AU170,#REF!)</f>
        <v>#REF!</v>
      </c>
      <c r="AX158" s="82">
        <v>854</v>
      </c>
      <c r="AY158" s="78"/>
      <c r="AZ158" s="78"/>
      <c r="BA158" s="79" t="s">
        <v>54</v>
      </c>
      <c r="BB158" s="80" t="e">
        <f t="shared" si="35"/>
        <v>#REF!</v>
      </c>
      <c r="BC158" s="80" t="e">
        <f>SUM(BC159,#REF!,BC167,BC170)</f>
        <v>#REF!</v>
      </c>
      <c r="BD158" s="80" t="e">
        <f>SUM(BD159,#REF!,BD167,BD170)</f>
        <v>#REF!</v>
      </c>
      <c r="BE158" s="81" t="e">
        <f>SUM(BE159,BE167,BE170,#REF!)</f>
        <v>#REF!</v>
      </c>
      <c r="BH158" s="82">
        <v>854</v>
      </c>
      <c r="BI158" s="78"/>
      <c r="BJ158" s="78"/>
      <c r="BK158" s="79" t="s">
        <v>54</v>
      </c>
      <c r="BL158" s="80" t="e">
        <f t="shared" si="36"/>
        <v>#REF!</v>
      </c>
      <c r="BM158" s="80" t="e">
        <f>SUM(BM159,#REF!,BM167,BM170)</f>
        <v>#REF!</v>
      </c>
      <c r="BN158" s="80" t="e">
        <f>SUM(BN159,#REF!,BN167,BN170)</f>
        <v>#REF!</v>
      </c>
      <c r="BO158" s="81" t="e">
        <f>SUM(BO159,BO167,BO170,#REF!)</f>
        <v>#REF!</v>
      </c>
      <c r="BR158" s="82">
        <v>854</v>
      </c>
      <c r="BS158" s="78"/>
      <c r="BT158" s="78"/>
      <c r="BU158" s="79" t="s">
        <v>54</v>
      </c>
      <c r="BV158" s="80" t="e">
        <f t="shared" si="37"/>
        <v>#REF!</v>
      </c>
      <c r="BW158" s="80" t="e">
        <f>SUM(BW159,#REF!,BW167,BW170)</f>
        <v>#REF!</v>
      </c>
      <c r="BX158" s="80" t="e">
        <f>SUM(BX159,#REF!,BX167,BX170)</f>
        <v>#REF!</v>
      </c>
      <c r="BY158" s="81" t="e">
        <f>SUM(BY159,BY167,BY170,#REF!)</f>
        <v>#REF!</v>
      </c>
      <c r="CB158" s="82">
        <v>854</v>
      </c>
      <c r="CC158" s="78"/>
      <c r="CD158" s="78"/>
      <c r="CE158" s="79" t="s">
        <v>54</v>
      </c>
      <c r="CF158" s="80" t="e">
        <f t="shared" si="38"/>
        <v>#REF!</v>
      </c>
      <c r="CG158" s="80" t="e">
        <f>SUM(CG159,#REF!,CG167,CG170)</f>
        <v>#REF!</v>
      </c>
      <c r="CH158" s="80" t="e">
        <f>SUM(CH159,#REF!,CH167,CH170)</f>
        <v>#REF!</v>
      </c>
      <c r="CI158" s="81" t="e">
        <f>SUM(CI159,CI167,CI170,#REF!)</f>
        <v>#REF!</v>
      </c>
    </row>
    <row r="159" spans="1:87" ht="30.75" customHeight="1">
      <c r="A159" s="13"/>
      <c r="B159" s="15">
        <v>85403</v>
      </c>
      <c r="C159" s="15"/>
      <c r="D159" s="16" t="s">
        <v>55</v>
      </c>
      <c r="E159" s="17">
        <f>E162+E163</f>
        <v>29514</v>
      </c>
      <c r="F159" s="17"/>
      <c r="G159" s="17"/>
      <c r="H159" s="17">
        <f>SUM(H162:H164)</f>
        <v>29514</v>
      </c>
      <c r="J159" s="111"/>
      <c r="K159" s="122">
        <v>85403</v>
      </c>
      <c r="L159" s="122"/>
      <c r="M159" s="123" t="s">
        <v>55</v>
      </c>
      <c r="N159" s="124">
        <f t="shared" si="32"/>
        <v>29514</v>
      </c>
      <c r="O159" s="125">
        <f>SUM(O162:O164)</f>
        <v>0</v>
      </c>
      <c r="P159" s="125">
        <f>SUM(P162:P164)</f>
        <v>0</v>
      </c>
      <c r="Q159" s="126">
        <f>SUM(Q162:Q164)</f>
        <v>29514</v>
      </c>
      <c r="T159" s="111"/>
      <c r="U159" s="122">
        <v>85403</v>
      </c>
      <c r="V159" s="122"/>
      <c r="W159" s="196" t="s">
        <v>55</v>
      </c>
      <c r="X159" s="124">
        <f>SUM(X160:X164)</f>
        <v>80130</v>
      </c>
      <c r="Y159" s="124"/>
      <c r="Z159" s="124"/>
      <c r="AA159" s="214">
        <f>SUM(AA160:AA164)</f>
        <v>80130</v>
      </c>
      <c r="AD159" s="111"/>
      <c r="AE159" s="122">
        <v>85403</v>
      </c>
      <c r="AF159" s="122"/>
      <c r="AG159" s="123" t="s">
        <v>55</v>
      </c>
      <c r="AH159" s="124">
        <f t="shared" si="33"/>
        <v>80130</v>
      </c>
      <c r="AI159" s="125">
        <f>SUM(AI162:AI164)</f>
        <v>0</v>
      </c>
      <c r="AJ159" s="125">
        <f>SUM(AJ162:AJ164)</f>
        <v>0</v>
      </c>
      <c r="AK159" s="126">
        <f>SUM(AK162:AK164)</f>
        <v>77193</v>
      </c>
      <c r="AN159" s="111"/>
      <c r="AO159" s="122">
        <v>85403</v>
      </c>
      <c r="AP159" s="122"/>
      <c r="AQ159" s="123" t="s">
        <v>55</v>
      </c>
      <c r="AR159" s="124">
        <f t="shared" si="34"/>
        <v>77193</v>
      </c>
      <c r="AS159" s="125">
        <f>SUM(AS162:AS164)</f>
        <v>0</v>
      </c>
      <c r="AT159" s="125">
        <f>SUM(AT162:AT164)</f>
        <v>0</v>
      </c>
      <c r="AU159" s="126">
        <f>SUM(AU162:AU164)</f>
        <v>77193</v>
      </c>
      <c r="AX159" s="111"/>
      <c r="AY159" s="122">
        <v>85403</v>
      </c>
      <c r="AZ159" s="122"/>
      <c r="BA159" s="123" t="s">
        <v>55</v>
      </c>
      <c r="BB159" s="124">
        <f t="shared" si="35"/>
        <v>77193</v>
      </c>
      <c r="BC159" s="125">
        <f>SUM(BC162:BC164)</f>
        <v>0</v>
      </c>
      <c r="BD159" s="125">
        <f>SUM(BD162:BD164)</f>
        <v>0</v>
      </c>
      <c r="BE159" s="126">
        <f>SUM(BE162:BE164)</f>
        <v>77193</v>
      </c>
      <c r="BH159" s="111"/>
      <c r="BI159" s="122">
        <v>85403</v>
      </c>
      <c r="BJ159" s="122"/>
      <c r="BK159" s="123" t="s">
        <v>55</v>
      </c>
      <c r="BL159" s="124">
        <f t="shared" si="36"/>
        <v>77193</v>
      </c>
      <c r="BM159" s="125">
        <f>SUM(BM162:BM164)</f>
        <v>0</v>
      </c>
      <c r="BN159" s="125">
        <f>SUM(BN162:BN164)</f>
        <v>0</v>
      </c>
      <c r="BO159" s="126">
        <f>SUM(BO162:BO164)</f>
        <v>77193</v>
      </c>
      <c r="BR159" s="111"/>
      <c r="BS159" s="122">
        <v>85403</v>
      </c>
      <c r="BT159" s="122"/>
      <c r="BU159" s="123" t="s">
        <v>55</v>
      </c>
      <c r="BV159" s="124">
        <f t="shared" si="37"/>
        <v>77193</v>
      </c>
      <c r="BW159" s="125">
        <f>SUM(BW162:BW164)</f>
        <v>0</v>
      </c>
      <c r="BX159" s="125">
        <f>SUM(BX162:BX164)</f>
        <v>0</v>
      </c>
      <c r="BY159" s="126">
        <f>SUM(BY162:BY164)</f>
        <v>77193</v>
      </c>
      <c r="CB159" s="111"/>
      <c r="CC159" s="122">
        <v>85403</v>
      </c>
      <c r="CD159" s="122"/>
      <c r="CE159" s="123" t="s">
        <v>55</v>
      </c>
      <c r="CF159" s="124">
        <f t="shared" si="38"/>
        <v>77193</v>
      </c>
      <c r="CG159" s="125">
        <f>SUM(CG162:CG164)</f>
        <v>0</v>
      </c>
      <c r="CH159" s="125">
        <f>SUM(CH162:CH164)</f>
        <v>0</v>
      </c>
      <c r="CI159" s="126">
        <f>SUM(CI162:CI164)</f>
        <v>77193</v>
      </c>
    </row>
    <row r="160" spans="1:87" ht="24" customHeight="1">
      <c r="A160" s="13"/>
      <c r="B160" s="15"/>
      <c r="C160" s="62" t="s">
        <v>77</v>
      </c>
      <c r="D160" s="52" t="s">
        <v>27</v>
      </c>
      <c r="E160" s="53">
        <v>199</v>
      </c>
      <c r="F160" s="53"/>
      <c r="G160" s="53"/>
      <c r="H160" s="53">
        <f>SUM(E160,F160)-G160</f>
        <v>199</v>
      </c>
      <c r="J160" s="111"/>
      <c r="K160" s="15"/>
      <c r="L160" s="46" t="s">
        <v>77</v>
      </c>
      <c r="M160" s="32" t="s">
        <v>27</v>
      </c>
      <c r="N160" s="71">
        <f t="shared" si="32"/>
        <v>199</v>
      </c>
      <c r="O160" s="1"/>
      <c r="P160" s="1"/>
      <c r="Q160" s="138">
        <f>SUM(N160,O160)-P160</f>
        <v>199</v>
      </c>
      <c r="T160" s="111"/>
      <c r="U160" s="15"/>
      <c r="V160" s="46" t="s">
        <v>77</v>
      </c>
      <c r="W160" s="198" t="s">
        <v>27</v>
      </c>
      <c r="X160" s="71">
        <v>209</v>
      </c>
      <c r="Y160" s="1"/>
      <c r="Z160" s="1"/>
      <c r="AA160" s="138">
        <f>SUM(X160,Y160)-Z160</f>
        <v>209</v>
      </c>
      <c r="AD160" s="111"/>
      <c r="AE160" s="15"/>
      <c r="AF160" s="69" t="s">
        <v>77</v>
      </c>
      <c r="AG160" s="60" t="s">
        <v>27</v>
      </c>
      <c r="AH160" s="127">
        <f t="shared" si="33"/>
        <v>209</v>
      </c>
      <c r="AI160" s="61"/>
      <c r="AJ160" s="61"/>
      <c r="AK160" s="114">
        <f>SUM(AH160,AI160)-AJ160</f>
        <v>209</v>
      </c>
      <c r="AN160" s="111"/>
      <c r="AO160" s="15"/>
      <c r="AP160" s="69" t="s">
        <v>77</v>
      </c>
      <c r="AQ160" s="60" t="s">
        <v>27</v>
      </c>
      <c r="AR160" s="127">
        <f t="shared" si="34"/>
        <v>209</v>
      </c>
      <c r="AS160" s="61"/>
      <c r="AT160" s="61"/>
      <c r="AU160" s="114">
        <f>SUM(AR160,AS160)-AT160</f>
        <v>209</v>
      </c>
      <c r="AX160" s="111"/>
      <c r="AY160" s="15"/>
      <c r="AZ160" s="69" t="s">
        <v>77</v>
      </c>
      <c r="BA160" s="60" t="s">
        <v>27</v>
      </c>
      <c r="BB160" s="127">
        <f t="shared" si="35"/>
        <v>209</v>
      </c>
      <c r="BC160" s="61"/>
      <c r="BD160" s="61"/>
      <c r="BE160" s="114">
        <f>SUM(BB160,BC160)-BD160</f>
        <v>209</v>
      </c>
      <c r="BH160" s="111"/>
      <c r="BI160" s="15"/>
      <c r="BJ160" s="69" t="s">
        <v>77</v>
      </c>
      <c r="BK160" s="60" t="s">
        <v>27</v>
      </c>
      <c r="BL160" s="127">
        <f t="shared" si="36"/>
        <v>209</v>
      </c>
      <c r="BM160" s="61"/>
      <c r="BN160" s="61"/>
      <c r="BO160" s="114">
        <f>SUM(BL160,BM160)-BN160</f>
        <v>209</v>
      </c>
      <c r="BR160" s="111"/>
      <c r="BS160" s="15"/>
      <c r="BT160" s="69" t="s">
        <v>77</v>
      </c>
      <c r="BU160" s="60" t="s">
        <v>27</v>
      </c>
      <c r="BV160" s="127">
        <f t="shared" si="37"/>
        <v>209</v>
      </c>
      <c r="BW160" s="61"/>
      <c r="BX160" s="61"/>
      <c r="BY160" s="114">
        <f>SUM(BV160,BW160)-BX160</f>
        <v>209</v>
      </c>
      <c r="CB160" s="111"/>
      <c r="CC160" s="15"/>
      <c r="CD160" s="69" t="s">
        <v>77</v>
      </c>
      <c r="CE160" s="60" t="s">
        <v>27</v>
      </c>
      <c r="CF160" s="127">
        <f t="shared" si="38"/>
        <v>209</v>
      </c>
      <c r="CG160" s="61"/>
      <c r="CH160" s="61"/>
      <c r="CI160" s="114">
        <f>SUM(CF160,CG160)-CH160</f>
        <v>209</v>
      </c>
    </row>
    <row r="161" spans="1:87" ht="55.5" customHeight="1">
      <c r="A161" s="13"/>
      <c r="B161" s="15"/>
      <c r="C161" s="15"/>
      <c r="D161" s="16"/>
      <c r="E161" s="17"/>
      <c r="F161" s="17"/>
      <c r="G161" s="17"/>
      <c r="H161" s="17"/>
      <c r="J161" s="111"/>
      <c r="K161" s="15"/>
      <c r="L161" s="33"/>
      <c r="M161" s="44"/>
      <c r="N161" s="72"/>
      <c r="O161" s="45"/>
      <c r="P161" s="45"/>
      <c r="Q161" s="121"/>
      <c r="T161" s="111"/>
      <c r="U161" s="15"/>
      <c r="V161" s="46" t="s">
        <v>76</v>
      </c>
      <c r="W161" s="198" t="s">
        <v>48</v>
      </c>
      <c r="X161" s="72">
        <v>2708</v>
      </c>
      <c r="Y161" s="45"/>
      <c r="Z161" s="45"/>
      <c r="AA161" s="138">
        <f>SUM(X161,Y161)-Z161</f>
        <v>2708</v>
      </c>
      <c r="AD161" s="111"/>
      <c r="AE161" s="15"/>
      <c r="AF161" s="15"/>
      <c r="AG161" s="16"/>
      <c r="AH161" s="86"/>
      <c r="AI161" s="17"/>
      <c r="AJ161" s="17"/>
      <c r="AK161" s="116"/>
      <c r="AN161" s="111"/>
      <c r="AO161" s="15"/>
      <c r="AP161" s="15"/>
      <c r="AQ161" s="16"/>
      <c r="AR161" s="86"/>
      <c r="AS161" s="17"/>
      <c r="AT161" s="17"/>
      <c r="AU161" s="116"/>
      <c r="AX161" s="111"/>
      <c r="AY161" s="15"/>
      <c r="AZ161" s="15"/>
      <c r="BA161" s="16"/>
      <c r="BB161" s="86"/>
      <c r="BC161" s="17"/>
      <c r="BD161" s="17"/>
      <c r="BE161" s="116"/>
      <c r="BH161" s="111"/>
      <c r="BI161" s="15"/>
      <c r="BJ161" s="15"/>
      <c r="BK161" s="16"/>
      <c r="BL161" s="86"/>
      <c r="BM161" s="17"/>
      <c r="BN161" s="17"/>
      <c r="BO161" s="116"/>
      <c r="BR161" s="111"/>
      <c r="BS161" s="15"/>
      <c r="BT161" s="15"/>
      <c r="BU161" s="16"/>
      <c r="BV161" s="86"/>
      <c r="BW161" s="17"/>
      <c r="BX161" s="17"/>
      <c r="BY161" s="116"/>
      <c r="CB161" s="111"/>
      <c r="CC161" s="15"/>
      <c r="CD161" s="15"/>
      <c r="CE161" s="16"/>
      <c r="CF161" s="86"/>
      <c r="CG161" s="17"/>
      <c r="CH161" s="17"/>
      <c r="CI161" s="116"/>
    </row>
    <row r="162" spans="1:87" ht="16.5" customHeight="1">
      <c r="A162" s="13"/>
      <c r="B162" s="15"/>
      <c r="C162" s="62" t="s">
        <v>78</v>
      </c>
      <c r="D162" s="52" t="s">
        <v>46</v>
      </c>
      <c r="E162" s="53">
        <v>29114</v>
      </c>
      <c r="F162" s="53"/>
      <c r="G162" s="53"/>
      <c r="H162" s="53">
        <f>SUM(E162,F162)-G162</f>
        <v>29114</v>
      </c>
      <c r="J162" s="111"/>
      <c r="K162" s="15"/>
      <c r="L162" s="46" t="s">
        <v>78</v>
      </c>
      <c r="M162" s="32" t="s">
        <v>46</v>
      </c>
      <c r="N162" s="71">
        <f aca="true" t="shared" si="39" ref="N162:N175">SUM(H162)</f>
        <v>29114</v>
      </c>
      <c r="O162" s="1"/>
      <c r="P162" s="1"/>
      <c r="Q162" s="138">
        <f>SUM(N162,O162)-P162</f>
        <v>29114</v>
      </c>
      <c r="T162" s="111"/>
      <c r="U162" s="15"/>
      <c r="V162" s="46" t="s">
        <v>78</v>
      </c>
      <c r="W162" s="198" t="s">
        <v>46</v>
      </c>
      <c r="X162" s="71">
        <v>77193</v>
      </c>
      <c r="Y162" s="1"/>
      <c r="Z162" s="1"/>
      <c r="AA162" s="138">
        <f>SUM(X162,Y162)-Z162</f>
        <v>77193</v>
      </c>
      <c r="AD162" s="111"/>
      <c r="AE162" s="15"/>
      <c r="AF162" s="62" t="s">
        <v>78</v>
      </c>
      <c r="AG162" s="52" t="s">
        <v>46</v>
      </c>
      <c r="AH162" s="74">
        <f aca="true" t="shared" si="40" ref="AH162:AH175">SUM(AA162)</f>
        <v>77193</v>
      </c>
      <c r="AI162" s="53"/>
      <c r="AJ162" s="53"/>
      <c r="AK162" s="112">
        <f>SUM(AH162,AI162)-AJ162</f>
        <v>77193</v>
      </c>
      <c r="AN162" s="111"/>
      <c r="AO162" s="15"/>
      <c r="AP162" s="62" t="s">
        <v>78</v>
      </c>
      <c r="AQ162" s="52" t="s">
        <v>46</v>
      </c>
      <c r="AR162" s="74">
        <f aca="true" t="shared" si="41" ref="AR162:AR175">SUM(AK162)</f>
        <v>77193</v>
      </c>
      <c r="AS162" s="53"/>
      <c r="AT162" s="53"/>
      <c r="AU162" s="112">
        <f>SUM(AR162,AS162)-AT162</f>
        <v>77193</v>
      </c>
      <c r="AX162" s="111"/>
      <c r="AY162" s="15"/>
      <c r="AZ162" s="62" t="s">
        <v>78</v>
      </c>
      <c r="BA162" s="52" t="s">
        <v>46</v>
      </c>
      <c r="BB162" s="74">
        <f aca="true" t="shared" si="42" ref="BB162:BB175">SUM(AU162)</f>
        <v>77193</v>
      </c>
      <c r="BC162" s="53"/>
      <c r="BD162" s="53"/>
      <c r="BE162" s="112">
        <f>SUM(BB162,BC162)-BD162</f>
        <v>77193</v>
      </c>
      <c r="BH162" s="111"/>
      <c r="BI162" s="15"/>
      <c r="BJ162" s="62" t="s">
        <v>78</v>
      </c>
      <c r="BK162" s="52" t="s">
        <v>46</v>
      </c>
      <c r="BL162" s="74">
        <f aca="true" t="shared" si="43" ref="BL162:BL175">SUM(BE162)</f>
        <v>77193</v>
      </c>
      <c r="BM162" s="53"/>
      <c r="BN162" s="53"/>
      <c r="BO162" s="112">
        <f>SUM(BL162,BM162)-BN162</f>
        <v>77193</v>
      </c>
      <c r="BR162" s="111"/>
      <c r="BS162" s="15"/>
      <c r="BT162" s="62" t="s">
        <v>78</v>
      </c>
      <c r="BU162" s="52" t="s">
        <v>46</v>
      </c>
      <c r="BV162" s="74">
        <f aca="true" t="shared" si="44" ref="BV162:BV175">SUM(BO162)</f>
        <v>77193</v>
      </c>
      <c r="BW162" s="53"/>
      <c r="BX162" s="53"/>
      <c r="BY162" s="112">
        <f>SUM(BV162,BW162)-BX162</f>
        <v>77193</v>
      </c>
      <c r="CB162" s="111"/>
      <c r="CC162" s="15"/>
      <c r="CD162" s="62" t="s">
        <v>78</v>
      </c>
      <c r="CE162" s="52" t="s">
        <v>46</v>
      </c>
      <c r="CF162" s="74">
        <f aca="true" t="shared" si="45" ref="CF162:CF175">SUM(BY162)</f>
        <v>77193</v>
      </c>
      <c r="CG162" s="53"/>
      <c r="CH162" s="53"/>
      <c r="CI162" s="112">
        <f>SUM(CF162,CG162)-CH162</f>
        <v>77193</v>
      </c>
    </row>
    <row r="163" spans="1:87" ht="18.75" customHeight="1" hidden="1">
      <c r="A163" s="13"/>
      <c r="B163" s="15"/>
      <c r="C163" s="67" t="s">
        <v>79</v>
      </c>
      <c r="D163" s="68" t="s">
        <v>31</v>
      </c>
      <c r="E163" s="58">
        <v>400</v>
      </c>
      <c r="F163" s="58"/>
      <c r="G163" s="58"/>
      <c r="H163" s="58">
        <f>SUM(E163,F163)-G163</f>
        <v>400</v>
      </c>
      <c r="J163" s="111"/>
      <c r="K163" s="15"/>
      <c r="L163" s="14" t="s">
        <v>79</v>
      </c>
      <c r="M163" s="16" t="s">
        <v>31</v>
      </c>
      <c r="N163" s="72">
        <f t="shared" si="39"/>
        <v>400</v>
      </c>
      <c r="O163" s="17"/>
      <c r="P163" s="17"/>
      <c r="Q163" s="116">
        <f>SUM(N163,O163)-P163</f>
        <v>400</v>
      </c>
      <c r="T163" s="111"/>
      <c r="U163" s="15"/>
      <c r="V163" s="46" t="s">
        <v>79</v>
      </c>
      <c r="W163" s="198" t="s">
        <v>31</v>
      </c>
      <c r="X163" s="71"/>
      <c r="Y163" s="1"/>
      <c r="Z163" s="1"/>
      <c r="AA163" s="138">
        <f>SUM(X163,Y163)-Z163</f>
        <v>0</v>
      </c>
      <c r="AD163" s="111"/>
      <c r="AE163" s="15"/>
      <c r="AF163" s="62" t="s">
        <v>79</v>
      </c>
      <c r="AG163" s="52" t="s">
        <v>31</v>
      </c>
      <c r="AH163" s="74">
        <f t="shared" si="40"/>
        <v>0</v>
      </c>
      <c r="AI163" s="53"/>
      <c r="AJ163" s="53"/>
      <c r="AK163" s="112">
        <f>SUM(AH163,AI163)-AJ163</f>
        <v>0</v>
      </c>
      <c r="AN163" s="111"/>
      <c r="AO163" s="15"/>
      <c r="AP163" s="62" t="s">
        <v>79</v>
      </c>
      <c r="AQ163" s="52" t="s">
        <v>31</v>
      </c>
      <c r="AR163" s="74">
        <f t="shared" si="41"/>
        <v>0</v>
      </c>
      <c r="AS163" s="53"/>
      <c r="AT163" s="53"/>
      <c r="AU163" s="112">
        <f>SUM(AR163,AS163)-AT163</f>
        <v>0</v>
      </c>
      <c r="AX163" s="111"/>
      <c r="AY163" s="15"/>
      <c r="AZ163" s="62" t="s">
        <v>79</v>
      </c>
      <c r="BA163" s="52" t="s">
        <v>31</v>
      </c>
      <c r="BB163" s="74">
        <f t="shared" si="42"/>
        <v>0</v>
      </c>
      <c r="BC163" s="53"/>
      <c r="BD163" s="53"/>
      <c r="BE163" s="112">
        <f>SUM(BB163,BC163)-BD163</f>
        <v>0</v>
      </c>
      <c r="BH163" s="111"/>
      <c r="BI163" s="15"/>
      <c r="BJ163" s="62" t="s">
        <v>79</v>
      </c>
      <c r="BK163" s="52" t="s">
        <v>31</v>
      </c>
      <c r="BL163" s="74">
        <f t="shared" si="43"/>
        <v>0</v>
      </c>
      <c r="BM163" s="53"/>
      <c r="BN163" s="53"/>
      <c r="BO163" s="112">
        <f>SUM(BL163,BM163)-BN163</f>
        <v>0</v>
      </c>
      <c r="BR163" s="111"/>
      <c r="BS163" s="15"/>
      <c r="BT163" s="62" t="s">
        <v>79</v>
      </c>
      <c r="BU163" s="52" t="s">
        <v>31</v>
      </c>
      <c r="BV163" s="74">
        <f t="shared" si="44"/>
        <v>0</v>
      </c>
      <c r="BW163" s="53"/>
      <c r="BX163" s="53"/>
      <c r="BY163" s="112">
        <f>SUM(BV163,BW163)-BX163</f>
        <v>0</v>
      </c>
      <c r="CB163" s="111"/>
      <c r="CC163" s="15"/>
      <c r="CD163" s="62" t="s">
        <v>79</v>
      </c>
      <c r="CE163" s="52" t="s">
        <v>31</v>
      </c>
      <c r="CF163" s="74">
        <f t="shared" si="45"/>
        <v>0</v>
      </c>
      <c r="CG163" s="53"/>
      <c r="CH163" s="53"/>
      <c r="CI163" s="112">
        <f>SUM(CF163,CG163)-CH163</f>
        <v>0</v>
      </c>
    </row>
    <row r="164" spans="1:87" ht="25.5" customHeight="1">
      <c r="A164" s="13"/>
      <c r="B164" s="15"/>
      <c r="C164" s="62" t="s">
        <v>28</v>
      </c>
      <c r="D164" s="52" t="s">
        <v>29</v>
      </c>
      <c r="E164" s="53"/>
      <c r="F164" s="53"/>
      <c r="G164" s="53"/>
      <c r="H164" s="53"/>
      <c r="J164" s="111"/>
      <c r="K164" s="15"/>
      <c r="L164" s="46" t="s">
        <v>80</v>
      </c>
      <c r="M164" s="32" t="s">
        <v>29</v>
      </c>
      <c r="N164" s="71">
        <f t="shared" si="39"/>
        <v>0</v>
      </c>
      <c r="O164" s="1"/>
      <c r="P164" s="1"/>
      <c r="Q164" s="138"/>
      <c r="T164" s="111"/>
      <c r="U164" s="15"/>
      <c r="V164" s="14" t="s">
        <v>80</v>
      </c>
      <c r="W164" s="197" t="s">
        <v>29</v>
      </c>
      <c r="X164" s="86">
        <v>20</v>
      </c>
      <c r="Y164" s="17"/>
      <c r="Z164" s="17"/>
      <c r="AA164" s="121">
        <f>SUM(X164,Y164)-Z164</f>
        <v>20</v>
      </c>
      <c r="AD164" s="111"/>
      <c r="AE164" s="15"/>
      <c r="AF164" s="67" t="s">
        <v>28</v>
      </c>
      <c r="AG164" s="68" t="s">
        <v>29</v>
      </c>
      <c r="AH164" s="76">
        <f t="shared" si="40"/>
        <v>20</v>
      </c>
      <c r="AI164" s="58"/>
      <c r="AJ164" s="58"/>
      <c r="AK164" s="113"/>
      <c r="AN164" s="111"/>
      <c r="AO164" s="15"/>
      <c r="AP164" s="67" t="s">
        <v>28</v>
      </c>
      <c r="AQ164" s="68" t="s">
        <v>29</v>
      </c>
      <c r="AR164" s="76">
        <f t="shared" si="41"/>
        <v>0</v>
      </c>
      <c r="AS164" s="58"/>
      <c r="AT164" s="58"/>
      <c r="AU164" s="113"/>
      <c r="AX164" s="111"/>
      <c r="AY164" s="15"/>
      <c r="AZ164" s="67" t="s">
        <v>28</v>
      </c>
      <c r="BA164" s="68" t="s">
        <v>29</v>
      </c>
      <c r="BB164" s="76">
        <f t="shared" si="42"/>
        <v>0</v>
      </c>
      <c r="BC164" s="58"/>
      <c r="BD164" s="58"/>
      <c r="BE164" s="113"/>
      <c r="BH164" s="111"/>
      <c r="BI164" s="15"/>
      <c r="BJ164" s="67" t="s">
        <v>28</v>
      </c>
      <c r="BK164" s="68" t="s">
        <v>29</v>
      </c>
      <c r="BL164" s="76">
        <f t="shared" si="43"/>
        <v>0</v>
      </c>
      <c r="BM164" s="58"/>
      <c r="BN164" s="58"/>
      <c r="BO164" s="113"/>
      <c r="BR164" s="111"/>
      <c r="BS164" s="15"/>
      <c r="BT164" s="67" t="s">
        <v>28</v>
      </c>
      <c r="BU164" s="68" t="s">
        <v>29</v>
      </c>
      <c r="BV164" s="76">
        <f t="shared" si="44"/>
        <v>0</v>
      </c>
      <c r="BW164" s="58"/>
      <c r="BX164" s="58"/>
      <c r="BY164" s="113"/>
      <c r="CB164" s="111"/>
      <c r="CC164" s="15"/>
      <c r="CD164" s="67" t="s">
        <v>28</v>
      </c>
      <c r="CE164" s="68" t="s">
        <v>29</v>
      </c>
      <c r="CF164" s="76">
        <f t="shared" si="45"/>
        <v>0</v>
      </c>
      <c r="CG164" s="58"/>
      <c r="CH164" s="58"/>
      <c r="CI164" s="113"/>
    </row>
    <row r="165" spans="1:87" ht="24.75" customHeight="1">
      <c r="A165" s="13"/>
      <c r="B165" s="15">
        <v>85407</v>
      </c>
      <c r="C165" s="51"/>
      <c r="D165" s="52" t="s">
        <v>56</v>
      </c>
      <c r="E165" s="53">
        <f>E166</f>
        <v>3500</v>
      </c>
      <c r="F165" s="53"/>
      <c r="G165" s="53"/>
      <c r="H165" s="53">
        <f>SUM(H166:H167)</f>
        <v>7000</v>
      </c>
      <c r="J165" s="111"/>
      <c r="K165" s="29">
        <v>85407</v>
      </c>
      <c r="L165" s="29"/>
      <c r="M165" s="32" t="s">
        <v>56</v>
      </c>
      <c r="N165" s="71">
        <f t="shared" si="39"/>
        <v>7000</v>
      </c>
      <c r="O165" s="1">
        <f>SUM(O166)</f>
        <v>0</v>
      </c>
      <c r="P165" s="1">
        <f>SUM(P166)</f>
        <v>0</v>
      </c>
      <c r="Q165" s="138">
        <f>SUM(Q166:Q167)</f>
        <v>7000</v>
      </c>
      <c r="T165" s="111"/>
      <c r="U165" s="29">
        <v>85406</v>
      </c>
      <c r="V165" s="29"/>
      <c r="W165" s="198" t="s">
        <v>144</v>
      </c>
      <c r="X165" s="71">
        <f>SUM(X166)</f>
        <v>4302</v>
      </c>
      <c r="Y165" s="71"/>
      <c r="Z165" s="1"/>
      <c r="AA165" s="138">
        <f>SUM(AA166)</f>
        <v>4302</v>
      </c>
      <c r="AD165" s="111"/>
      <c r="AE165" s="29">
        <v>85407</v>
      </c>
      <c r="AF165" s="29"/>
      <c r="AG165" s="32" t="s">
        <v>56</v>
      </c>
      <c r="AH165" s="71">
        <f t="shared" si="40"/>
        <v>4302</v>
      </c>
      <c r="AI165" s="1">
        <f>SUM(AI166)</f>
        <v>0</v>
      </c>
      <c r="AJ165" s="1">
        <f>SUM(AJ166)</f>
        <v>0</v>
      </c>
      <c r="AK165" s="138">
        <f>SUM(AK166:AK167)</f>
        <v>66802</v>
      </c>
      <c r="AN165" s="111"/>
      <c r="AO165" s="29">
        <v>85407</v>
      </c>
      <c r="AP165" s="29"/>
      <c r="AQ165" s="32" t="s">
        <v>56</v>
      </c>
      <c r="AR165" s="71">
        <f t="shared" si="41"/>
        <v>66802</v>
      </c>
      <c r="AS165" s="1">
        <f>SUM(AS166)</f>
        <v>0</v>
      </c>
      <c r="AT165" s="1">
        <f>SUM(AT166)</f>
        <v>0</v>
      </c>
      <c r="AU165" s="138">
        <f>SUM(AU166:AU167)</f>
        <v>66802</v>
      </c>
      <c r="AX165" s="111"/>
      <c r="AY165" s="29">
        <v>85407</v>
      </c>
      <c r="AZ165" s="29"/>
      <c r="BA165" s="32" t="s">
        <v>56</v>
      </c>
      <c r="BB165" s="71">
        <f t="shared" si="42"/>
        <v>66802</v>
      </c>
      <c r="BC165" s="1">
        <f>SUM(BC166)</f>
        <v>0</v>
      </c>
      <c r="BD165" s="1">
        <f>SUM(BD166)</f>
        <v>0</v>
      </c>
      <c r="BE165" s="138">
        <f>SUM(BE166:BE167)</f>
        <v>66802</v>
      </c>
      <c r="BH165" s="111"/>
      <c r="BI165" s="29">
        <v>85407</v>
      </c>
      <c r="BJ165" s="29"/>
      <c r="BK165" s="32" t="s">
        <v>56</v>
      </c>
      <c r="BL165" s="71">
        <f t="shared" si="43"/>
        <v>66802</v>
      </c>
      <c r="BM165" s="1">
        <f>SUM(BM166)</f>
        <v>0</v>
      </c>
      <c r="BN165" s="1">
        <f>SUM(BN166)</f>
        <v>0</v>
      </c>
      <c r="BO165" s="138">
        <f>SUM(BO166:BO167)</f>
        <v>66802</v>
      </c>
      <c r="BR165" s="111"/>
      <c r="BS165" s="29">
        <v>85407</v>
      </c>
      <c r="BT165" s="29"/>
      <c r="BU165" s="32" t="s">
        <v>56</v>
      </c>
      <c r="BV165" s="71">
        <f t="shared" si="44"/>
        <v>66802</v>
      </c>
      <c r="BW165" s="1">
        <f>SUM(BW166)</f>
        <v>0</v>
      </c>
      <c r="BX165" s="1">
        <f>SUM(BX166)</f>
        <v>0</v>
      </c>
      <c r="BY165" s="138">
        <f>SUM(BY166:BY167)</f>
        <v>66802</v>
      </c>
      <c r="CB165" s="111"/>
      <c r="CC165" s="29">
        <v>85407</v>
      </c>
      <c r="CD165" s="29"/>
      <c r="CE165" s="32" t="s">
        <v>56</v>
      </c>
      <c r="CF165" s="71">
        <f t="shared" si="45"/>
        <v>66802</v>
      </c>
      <c r="CG165" s="1">
        <f>SUM(CG166)</f>
        <v>0</v>
      </c>
      <c r="CH165" s="1">
        <f>SUM(CH166)</f>
        <v>0</v>
      </c>
      <c r="CI165" s="138">
        <f>SUM(CI166:CI167)</f>
        <v>66802</v>
      </c>
    </row>
    <row r="166" spans="1:87" ht="18.75" customHeight="1">
      <c r="A166" s="13"/>
      <c r="B166" s="15"/>
      <c r="C166" s="62" t="s">
        <v>78</v>
      </c>
      <c r="D166" s="52" t="s">
        <v>46</v>
      </c>
      <c r="E166" s="53">
        <v>3500</v>
      </c>
      <c r="F166" s="53"/>
      <c r="G166" s="53"/>
      <c r="H166" s="53">
        <f>SUM(E166,F166)-G166</f>
        <v>3500</v>
      </c>
      <c r="J166" s="111"/>
      <c r="K166" s="15"/>
      <c r="L166" s="46" t="s">
        <v>78</v>
      </c>
      <c r="M166" s="32" t="s">
        <v>46</v>
      </c>
      <c r="N166" s="71">
        <f t="shared" si="39"/>
        <v>3500</v>
      </c>
      <c r="O166" s="1"/>
      <c r="P166" s="1"/>
      <c r="Q166" s="138">
        <f>SUM(N166,O166)-P166</f>
        <v>3500</v>
      </c>
      <c r="T166" s="111"/>
      <c r="U166" s="15"/>
      <c r="V166" s="69" t="s">
        <v>79</v>
      </c>
      <c r="W166" s="201" t="s">
        <v>31</v>
      </c>
      <c r="X166" s="127">
        <v>4302</v>
      </c>
      <c r="Y166" s="61"/>
      <c r="Z166" s="61"/>
      <c r="AA166" s="114">
        <f>SUM(X166,Y166)-Z166</f>
        <v>4302</v>
      </c>
      <c r="AD166" s="111"/>
      <c r="AE166" s="15"/>
      <c r="AF166" s="69" t="s">
        <v>78</v>
      </c>
      <c r="AG166" s="60" t="s">
        <v>46</v>
      </c>
      <c r="AH166" s="127">
        <f t="shared" si="40"/>
        <v>4302</v>
      </c>
      <c r="AI166" s="61"/>
      <c r="AJ166" s="61"/>
      <c r="AK166" s="114">
        <f>SUM(AH166,AI166)-AJ166</f>
        <v>4302</v>
      </c>
      <c r="AN166" s="111"/>
      <c r="AO166" s="15"/>
      <c r="AP166" s="69" t="s">
        <v>78</v>
      </c>
      <c r="AQ166" s="60" t="s">
        <v>46</v>
      </c>
      <c r="AR166" s="127">
        <f t="shared" si="41"/>
        <v>4302</v>
      </c>
      <c r="AS166" s="61"/>
      <c r="AT166" s="61"/>
      <c r="AU166" s="114">
        <f>SUM(AR166,AS166)-AT166</f>
        <v>4302</v>
      </c>
      <c r="AX166" s="111"/>
      <c r="AY166" s="15"/>
      <c r="AZ166" s="69" t="s">
        <v>78</v>
      </c>
      <c r="BA166" s="60" t="s">
        <v>46</v>
      </c>
      <c r="BB166" s="127">
        <f t="shared" si="42"/>
        <v>4302</v>
      </c>
      <c r="BC166" s="61"/>
      <c r="BD166" s="61"/>
      <c r="BE166" s="114">
        <f>SUM(BB166,BC166)-BD166</f>
        <v>4302</v>
      </c>
      <c r="BH166" s="111"/>
      <c r="BI166" s="15"/>
      <c r="BJ166" s="69" t="s">
        <v>78</v>
      </c>
      <c r="BK166" s="60" t="s">
        <v>46</v>
      </c>
      <c r="BL166" s="127">
        <f t="shared" si="43"/>
        <v>4302</v>
      </c>
      <c r="BM166" s="61"/>
      <c r="BN166" s="61"/>
      <c r="BO166" s="114">
        <f>SUM(BL166,BM166)-BN166</f>
        <v>4302</v>
      </c>
      <c r="BR166" s="111"/>
      <c r="BS166" s="15"/>
      <c r="BT166" s="69" t="s">
        <v>78</v>
      </c>
      <c r="BU166" s="60" t="s">
        <v>46</v>
      </c>
      <c r="BV166" s="127">
        <f t="shared" si="44"/>
        <v>4302</v>
      </c>
      <c r="BW166" s="61"/>
      <c r="BX166" s="61"/>
      <c r="BY166" s="114">
        <f>SUM(BV166,BW166)-BX166</f>
        <v>4302</v>
      </c>
      <c r="CB166" s="111"/>
      <c r="CC166" s="15"/>
      <c r="CD166" s="69" t="s">
        <v>78</v>
      </c>
      <c r="CE166" s="60" t="s">
        <v>46</v>
      </c>
      <c r="CF166" s="127">
        <f t="shared" si="45"/>
        <v>4302</v>
      </c>
      <c r="CG166" s="61"/>
      <c r="CH166" s="61"/>
      <c r="CI166" s="114">
        <f>SUM(CF166,CG166)-CH166</f>
        <v>4302</v>
      </c>
    </row>
    <row r="167" spans="1:87" ht="24.75" customHeight="1">
      <c r="A167" s="13"/>
      <c r="B167" s="15">
        <v>85407</v>
      </c>
      <c r="C167" s="51"/>
      <c r="D167" s="52" t="s">
        <v>56</v>
      </c>
      <c r="E167" s="53">
        <f>E168</f>
        <v>3500</v>
      </c>
      <c r="F167" s="53"/>
      <c r="G167" s="53"/>
      <c r="H167" s="53">
        <f>SUM(H168:H169)</f>
        <v>3500</v>
      </c>
      <c r="J167" s="111"/>
      <c r="K167" s="29">
        <v>85407</v>
      </c>
      <c r="L167" s="29"/>
      <c r="M167" s="32" t="s">
        <v>56</v>
      </c>
      <c r="N167" s="71">
        <f t="shared" si="39"/>
        <v>3500</v>
      </c>
      <c r="O167" s="1">
        <f>SUM(O168)</f>
        <v>0</v>
      </c>
      <c r="P167" s="1">
        <f>SUM(P168)</f>
        <v>0</v>
      </c>
      <c r="Q167" s="138">
        <f>SUM(Q168:Q169)</f>
        <v>3500</v>
      </c>
      <c r="T167" s="111"/>
      <c r="U167" s="29">
        <v>85407</v>
      </c>
      <c r="V167" s="29"/>
      <c r="W167" s="198" t="s">
        <v>56</v>
      </c>
      <c r="X167" s="71">
        <f>SUM(X168:X169)</f>
        <v>33424</v>
      </c>
      <c r="Y167" s="71">
        <f>SUM(Y168:Y169)</f>
        <v>37500</v>
      </c>
      <c r="Z167" s="71"/>
      <c r="AA167" s="180">
        <f>SUM(AA168:AA169)</f>
        <v>70924</v>
      </c>
      <c r="AD167" s="111"/>
      <c r="AE167" s="29">
        <v>85407</v>
      </c>
      <c r="AF167" s="29"/>
      <c r="AG167" s="32" t="s">
        <v>56</v>
      </c>
      <c r="AH167" s="71">
        <f t="shared" si="40"/>
        <v>70924</v>
      </c>
      <c r="AI167" s="1">
        <f>SUM(AI168)</f>
        <v>0</v>
      </c>
      <c r="AJ167" s="1">
        <f>SUM(AJ168)</f>
        <v>0</v>
      </c>
      <c r="AK167" s="138">
        <f>SUM(AK168:AK169)</f>
        <v>62500</v>
      </c>
      <c r="AN167" s="111"/>
      <c r="AO167" s="29">
        <v>85407</v>
      </c>
      <c r="AP167" s="29"/>
      <c r="AQ167" s="32" t="s">
        <v>56</v>
      </c>
      <c r="AR167" s="71">
        <f t="shared" si="41"/>
        <v>62500</v>
      </c>
      <c r="AS167" s="1">
        <f>SUM(AS168)</f>
        <v>0</v>
      </c>
      <c r="AT167" s="1">
        <f>SUM(AT168)</f>
        <v>0</v>
      </c>
      <c r="AU167" s="138">
        <f>SUM(AU168:AU169)</f>
        <v>62500</v>
      </c>
      <c r="AX167" s="111"/>
      <c r="AY167" s="29">
        <v>85407</v>
      </c>
      <c r="AZ167" s="29"/>
      <c r="BA167" s="32" t="s">
        <v>56</v>
      </c>
      <c r="BB167" s="71">
        <f t="shared" si="42"/>
        <v>62500</v>
      </c>
      <c r="BC167" s="1">
        <f>SUM(BC168)</f>
        <v>0</v>
      </c>
      <c r="BD167" s="1">
        <f>SUM(BD168)</f>
        <v>0</v>
      </c>
      <c r="BE167" s="138">
        <f>SUM(BE168:BE169)</f>
        <v>62500</v>
      </c>
      <c r="BH167" s="111"/>
      <c r="BI167" s="29">
        <v>85407</v>
      </c>
      <c r="BJ167" s="29"/>
      <c r="BK167" s="32" t="s">
        <v>56</v>
      </c>
      <c r="BL167" s="71">
        <f t="shared" si="43"/>
        <v>62500</v>
      </c>
      <c r="BM167" s="1">
        <f>SUM(BM168)</f>
        <v>0</v>
      </c>
      <c r="BN167" s="1">
        <f>SUM(BN168)</f>
        <v>0</v>
      </c>
      <c r="BO167" s="138">
        <f>SUM(BO168:BO169)</f>
        <v>62500</v>
      </c>
      <c r="BR167" s="111"/>
      <c r="BS167" s="29">
        <v>85407</v>
      </c>
      <c r="BT167" s="29"/>
      <c r="BU167" s="32" t="s">
        <v>56</v>
      </c>
      <c r="BV167" s="71">
        <f t="shared" si="44"/>
        <v>62500</v>
      </c>
      <c r="BW167" s="1">
        <f>SUM(BW168)</f>
        <v>0</v>
      </c>
      <c r="BX167" s="1">
        <f>SUM(BX168)</f>
        <v>0</v>
      </c>
      <c r="BY167" s="138">
        <f>SUM(BY168:BY169)</f>
        <v>62500</v>
      </c>
      <c r="CB167" s="111"/>
      <c r="CC167" s="29">
        <v>85407</v>
      </c>
      <c r="CD167" s="29"/>
      <c r="CE167" s="32" t="s">
        <v>56</v>
      </c>
      <c r="CF167" s="71">
        <f t="shared" si="45"/>
        <v>62500</v>
      </c>
      <c r="CG167" s="1">
        <f>SUM(CG168)</f>
        <v>0</v>
      </c>
      <c r="CH167" s="1">
        <f>SUM(CH168)</f>
        <v>0</v>
      </c>
      <c r="CI167" s="138">
        <f>SUM(CI168:CI169)</f>
        <v>62500</v>
      </c>
    </row>
    <row r="168" spans="1:87" ht="56.25" customHeight="1">
      <c r="A168" s="13"/>
      <c r="B168" s="15"/>
      <c r="C168" s="62" t="s">
        <v>78</v>
      </c>
      <c r="D168" s="52" t="s">
        <v>46</v>
      </c>
      <c r="E168" s="53">
        <v>3500</v>
      </c>
      <c r="F168" s="53"/>
      <c r="G168" s="53"/>
      <c r="H168" s="53">
        <f>SUM(E168,F168)-G168</f>
        <v>3500</v>
      </c>
      <c r="J168" s="111"/>
      <c r="K168" s="15"/>
      <c r="L168" s="46" t="s">
        <v>78</v>
      </c>
      <c r="M168" s="32" t="s">
        <v>46</v>
      </c>
      <c r="N168" s="71">
        <f t="shared" si="39"/>
        <v>3500</v>
      </c>
      <c r="O168" s="1"/>
      <c r="P168" s="1"/>
      <c r="Q168" s="138">
        <f>SUM(N168,O168)-P168</f>
        <v>3500</v>
      </c>
      <c r="T168" s="111"/>
      <c r="U168" s="15"/>
      <c r="V168" s="46" t="s">
        <v>76</v>
      </c>
      <c r="W168" s="198" t="s">
        <v>48</v>
      </c>
      <c r="X168" s="71">
        <v>25000</v>
      </c>
      <c r="Y168" s="1">
        <v>37500</v>
      </c>
      <c r="Z168" s="1"/>
      <c r="AA168" s="138">
        <f>SUM(X168,Y168)-Z168</f>
        <v>62500</v>
      </c>
      <c r="AD168" s="111"/>
      <c r="AE168" s="15"/>
      <c r="AF168" s="69" t="s">
        <v>78</v>
      </c>
      <c r="AG168" s="60" t="s">
        <v>46</v>
      </c>
      <c r="AH168" s="127">
        <f t="shared" si="40"/>
        <v>62500</v>
      </c>
      <c r="AI168" s="61"/>
      <c r="AJ168" s="61"/>
      <c r="AK168" s="114">
        <f>SUM(AH168,AI168)-AJ168</f>
        <v>62500</v>
      </c>
      <c r="AN168" s="111"/>
      <c r="AO168" s="15"/>
      <c r="AP168" s="69" t="s">
        <v>78</v>
      </c>
      <c r="AQ168" s="60" t="s">
        <v>46</v>
      </c>
      <c r="AR168" s="127">
        <f t="shared" si="41"/>
        <v>62500</v>
      </c>
      <c r="AS168" s="61"/>
      <c r="AT168" s="61"/>
      <c r="AU168" s="114">
        <f>SUM(AR168,AS168)-AT168</f>
        <v>62500</v>
      </c>
      <c r="AX168" s="111"/>
      <c r="AY168" s="15"/>
      <c r="AZ168" s="69" t="s">
        <v>78</v>
      </c>
      <c r="BA168" s="60" t="s">
        <v>46</v>
      </c>
      <c r="BB168" s="127">
        <f t="shared" si="42"/>
        <v>62500</v>
      </c>
      <c r="BC168" s="61"/>
      <c r="BD168" s="61"/>
      <c r="BE168" s="114">
        <f>SUM(BB168,BC168)-BD168</f>
        <v>62500</v>
      </c>
      <c r="BH168" s="111"/>
      <c r="BI168" s="15"/>
      <c r="BJ168" s="69" t="s">
        <v>78</v>
      </c>
      <c r="BK168" s="60" t="s">
        <v>46</v>
      </c>
      <c r="BL168" s="127">
        <f t="shared" si="43"/>
        <v>62500</v>
      </c>
      <c r="BM168" s="61"/>
      <c r="BN168" s="61"/>
      <c r="BO168" s="114">
        <f>SUM(BL168,BM168)-BN168</f>
        <v>62500</v>
      </c>
      <c r="BR168" s="111"/>
      <c r="BS168" s="15"/>
      <c r="BT168" s="69" t="s">
        <v>78</v>
      </c>
      <c r="BU168" s="60" t="s">
        <v>46</v>
      </c>
      <c r="BV168" s="127">
        <f t="shared" si="44"/>
        <v>62500</v>
      </c>
      <c r="BW168" s="61"/>
      <c r="BX168" s="61"/>
      <c r="BY168" s="114">
        <f>SUM(BV168,BW168)-BX168</f>
        <v>62500</v>
      </c>
      <c r="CB168" s="111"/>
      <c r="CC168" s="15"/>
      <c r="CD168" s="69" t="s">
        <v>78</v>
      </c>
      <c r="CE168" s="60" t="s">
        <v>46</v>
      </c>
      <c r="CF168" s="127">
        <f t="shared" si="45"/>
        <v>62500</v>
      </c>
      <c r="CG168" s="61"/>
      <c r="CH168" s="61"/>
      <c r="CI168" s="114">
        <f>SUM(CF168,CG168)-CH168</f>
        <v>62500</v>
      </c>
    </row>
    <row r="169" spans="1:87" ht="35.25" customHeight="1">
      <c r="A169" s="13"/>
      <c r="B169" s="15"/>
      <c r="C169" s="62" t="s">
        <v>30</v>
      </c>
      <c r="D169" s="52" t="s">
        <v>31</v>
      </c>
      <c r="E169" s="53"/>
      <c r="F169" s="53"/>
      <c r="G169" s="53"/>
      <c r="H169" s="53"/>
      <c r="J169" s="111"/>
      <c r="K169" s="15"/>
      <c r="L169" s="46" t="s">
        <v>30</v>
      </c>
      <c r="M169" s="32" t="s">
        <v>31</v>
      </c>
      <c r="N169" s="71">
        <f t="shared" si="39"/>
        <v>0</v>
      </c>
      <c r="O169" s="1"/>
      <c r="P169" s="1"/>
      <c r="Q169" s="138"/>
      <c r="T169" s="111"/>
      <c r="U169" s="15"/>
      <c r="V169" s="46" t="s">
        <v>79</v>
      </c>
      <c r="W169" s="198" t="s">
        <v>31</v>
      </c>
      <c r="X169" s="2">
        <v>8424</v>
      </c>
      <c r="Y169" s="1"/>
      <c r="Z169" s="1"/>
      <c r="AA169" s="138">
        <f>SUM(X169:Y169)-Z169</f>
        <v>8424</v>
      </c>
      <c r="AD169" s="111"/>
      <c r="AE169" s="15"/>
      <c r="AF169" s="67" t="s">
        <v>30</v>
      </c>
      <c r="AG169" s="68" t="s">
        <v>31</v>
      </c>
      <c r="AH169" s="90">
        <f t="shared" si="40"/>
        <v>8424</v>
      </c>
      <c r="AI169" s="58"/>
      <c r="AJ169" s="58"/>
      <c r="AK169" s="113"/>
      <c r="AN169" s="111"/>
      <c r="AO169" s="15"/>
      <c r="AP169" s="67" t="s">
        <v>30</v>
      </c>
      <c r="AQ169" s="68" t="s">
        <v>31</v>
      </c>
      <c r="AR169" s="90">
        <f t="shared" si="41"/>
        <v>0</v>
      </c>
      <c r="AS169" s="58"/>
      <c r="AT169" s="58"/>
      <c r="AU169" s="113"/>
      <c r="AX169" s="111"/>
      <c r="AY169" s="15"/>
      <c r="AZ169" s="67" t="s">
        <v>30</v>
      </c>
      <c r="BA169" s="68" t="s">
        <v>31</v>
      </c>
      <c r="BB169" s="90">
        <f t="shared" si="42"/>
        <v>0</v>
      </c>
      <c r="BC169" s="58"/>
      <c r="BD169" s="58"/>
      <c r="BE169" s="113"/>
      <c r="BH169" s="111"/>
      <c r="BI169" s="15"/>
      <c r="BJ169" s="67" t="s">
        <v>30</v>
      </c>
      <c r="BK169" s="68" t="s">
        <v>31</v>
      </c>
      <c r="BL169" s="90">
        <f t="shared" si="43"/>
        <v>0</v>
      </c>
      <c r="BM169" s="58"/>
      <c r="BN169" s="58"/>
      <c r="BO169" s="113"/>
      <c r="BR169" s="111"/>
      <c r="BS169" s="15"/>
      <c r="BT169" s="67" t="s">
        <v>30</v>
      </c>
      <c r="BU169" s="68" t="s">
        <v>31</v>
      </c>
      <c r="BV169" s="90">
        <f t="shared" si="44"/>
        <v>0</v>
      </c>
      <c r="BW169" s="58"/>
      <c r="BX169" s="58"/>
      <c r="BY169" s="113"/>
      <c r="CB169" s="111"/>
      <c r="CC169" s="15"/>
      <c r="CD169" s="67" t="s">
        <v>30</v>
      </c>
      <c r="CE169" s="68" t="s">
        <v>31</v>
      </c>
      <c r="CF169" s="90">
        <f t="shared" si="45"/>
        <v>0</v>
      </c>
      <c r="CG169" s="58"/>
      <c r="CH169" s="58"/>
      <c r="CI169" s="113"/>
    </row>
    <row r="170" spans="1:87" ht="21" customHeight="1">
      <c r="A170" s="13"/>
      <c r="B170" s="15">
        <v>85410</v>
      </c>
      <c r="C170" s="51"/>
      <c r="D170" s="52" t="s">
        <v>57</v>
      </c>
      <c r="E170" s="53">
        <f>E171+E173</f>
        <v>94519</v>
      </c>
      <c r="F170" s="53"/>
      <c r="G170" s="53"/>
      <c r="H170" s="53" t="e">
        <f>SUM(H171:H177)</f>
        <v>#REF!</v>
      </c>
      <c r="J170" s="111"/>
      <c r="K170" s="29">
        <v>85410</v>
      </c>
      <c r="L170" s="29"/>
      <c r="M170" s="32" t="s">
        <v>57</v>
      </c>
      <c r="N170" s="71" t="e">
        <f t="shared" si="39"/>
        <v>#REF!</v>
      </c>
      <c r="O170" s="1">
        <f>SUM(O171:O173)</f>
        <v>8000</v>
      </c>
      <c r="P170" s="1">
        <f>SUM(P171:P173)</f>
        <v>0</v>
      </c>
      <c r="Q170" s="138" t="e">
        <f>SUM(Q171:Q177)</f>
        <v>#REF!</v>
      </c>
      <c r="T170" s="111"/>
      <c r="U170" s="29">
        <v>85410</v>
      </c>
      <c r="V170" s="29"/>
      <c r="W170" s="198" t="s">
        <v>57</v>
      </c>
      <c r="X170" s="71">
        <f>SUM(X171:X173)</f>
        <v>242560</v>
      </c>
      <c r="Y170" s="71">
        <f>SUM(Y171:Y173)</f>
        <v>13157</v>
      </c>
      <c r="Z170" s="71"/>
      <c r="AA170" s="71">
        <f>SUM(AA171:AA173)</f>
        <v>255717</v>
      </c>
      <c r="AD170" s="111"/>
      <c r="AE170" s="29">
        <v>85410</v>
      </c>
      <c r="AF170" s="29"/>
      <c r="AG170" s="32" t="s">
        <v>57</v>
      </c>
      <c r="AH170" s="71">
        <f t="shared" si="40"/>
        <v>255717</v>
      </c>
      <c r="AI170" s="1">
        <f>SUM(AI171:AI173)</f>
        <v>0</v>
      </c>
      <c r="AJ170" s="1">
        <f>SUM(AJ171:AJ173)</f>
        <v>0</v>
      </c>
      <c r="AK170" s="138" t="e">
        <f>SUM(AK171:AK177)</f>
        <v>#REF!</v>
      </c>
      <c r="AN170" s="111"/>
      <c r="AO170" s="29">
        <v>85410</v>
      </c>
      <c r="AP170" s="29"/>
      <c r="AQ170" s="32" t="s">
        <v>57</v>
      </c>
      <c r="AR170" s="71" t="e">
        <f t="shared" si="41"/>
        <v>#REF!</v>
      </c>
      <c r="AS170" s="1">
        <f>SUM(AS171:AS173)</f>
        <v>0</v>
      </c>
      <c r="AT170" s="1">
        <f>SUM(AT171:AT173)</f>
        <v>0</v>
      </c>
      <c r="AU170" s="138" t="e">
        <f>SUM(AU171:AU177)</f>
        <v>#REF!</v>
      </c>
      <c r="AX170" s="111"/>
      <c r="AY170" s="29">
        <v>85410</v>
      </c>
      <c r="AZ170" s="29"/>
      <c r="BA170" s="32" t="s">
        <v>57</v>
      </c>
      <c r="BB170" s="71" t="e">
        <f t="shared" si="42"/>
        <v>#REF!</v>
      </c>
      <c r="BC170" s="1">
        <f>SUM(BC171:BC173)</f>
        <v>0</v>
      </c>
      <c r="BD170" s="1">
        <f>SUM(BD171:BD173)</f>
        <v>0</v>
      </c>
      <c r="BE170" s="138" t="e">
        <f>SUM(BE171:BE177)</f>
        <v>#REF!</v>
      </c>
      <c r="BH170" s="111"/>
      <c r="BI170" s="29">
        <v>85410</v>
      </c>
      <c r="BJ170" s="29"/>
      <c r="BK170" s="32" t="s">
        <v>57</v>
      </c>
      <c r="BL170" s="71" t="e">
        <f t="shared" si="43"/>
        <v>#REF!</v>
      </c>
      <c r="BM170" s="1">
        <f>SUM(BM171:BM173)</f>
        <v>0</v>
      </c>
      <c r="BN170" s="1">
        <f>SUM(BN171:BN173)</f>
        <v>0</v>
      </c>
      <c r="BO170" s="138" t="e">
        <f>SUM(BO171:BO177)</f>
        <v>#REF!</v>
      </c>
      <c r="BR170" s="111"/>
      <c r="BS170" s="29">
        <v>85410</v>
      </c>
      <c r="BT170" s="29"/>
      <c r="BU170" s="32" t="s">
        <v>57</v>
      </c>
      <c r="BV170" s="71" t="e">
        <f t="shared" si="44"/>
        <v>#REF!</v>
      </c>
      <c r="BW170" s="1">
        <f>SUM(BW171:BW173)</f>
        <v>0</v>
      </c>
      <c r="BX170" s="1">
        <f>SUM(BX171:BX173)</f>
        <v>0</v>
      </c>
      <c r="BY170" s="138" t="e">
        <f>SUM(BY171:BY177)</f>
        <v>#REF!</v>
      </c>
      <c r="CB170" s="111"/>
      <c r="CC170" s="29">
        <v>85410</v>
      </c>
      <c r="CD170" s="29"/>
      <c r="CE170" s="32" t="s">
        <v>57</v>
      </c>
      <c r="CF170" s="71" t="e">
        <f t="shared" si="45"/>
        <v>#REF!</v>
      </c>
      <c r="CG170" s="1">
        <f>SUM(CG171:CG173)</f>
        <v>0</v>
      </c>
      <c r="CH170" s="1">
        <f>SUM(CH171:CH173)</f>
        <v>0</v>
      </c>
      <c r="CI170" s="138" t="e">
        <f>SUM(CI171:CI177)</f>
        <v>#REF!</v>
      </c>
    </row>
    <row r="171" spans="1:87" ht="52.5" customHeight="1">
      <c r="A171" s="13"/>
      <c r="B171" s="15"/>
      <c r="C171" s="62" t="s">
        <v>76</v>
      </c>
      <c r="D171" s="52" t="s">
        <v>48</v>
      </c>
      <c r="E171" s="53">
        <v>57640</v>
      </c>
      <c r="F171" s="53"/>
      <c r="G171" s="53"/>
      <c r="H171" s="53">
        <f>SUM(E171,F171)-G171</f>
        <v>57640</v>
      </c>
      <c r="J171" s="111"/>
      <c r="K171" s="15"/>
      <c r="L171" s="46" t="s">
        <v>76</v>
      </c>
      <c r="M171" s="32" t="s">
        <v>48</v>
      </c>
      <c r="N171" s="71">
        <f t="shared" si="39"/>
        <v>57640</v>
      </c>
      <c r="O171" s="1"/>
      <c r="P171" s="1"/>
      <c r="Q171" s="138">
        <f>SUM(N171,O171)-P171</f>
        <v>57640</v>
      </c>
      <c r="T171" s="111"/>
      <c r="U171" s="15"/>
      <c r="V171" s="14" t="s">
        <v>76</v>
      </c>
      <c r="W171" s="197" t="s">
        <v>48</v>
      </c>
      <c r="X171" s="86">
        <v>86068</v>
      </c>
      <c r="Y171" s="17">
        <v>8560</v>
      </c>
      <c r="Z171" s="17"/>
      <c r="AA171" s="116">
        <f>SUM(X171,Y171)-Z171</f>
        <v>94628</v>
      </c>
      <c r="AD171" s="111"/>
      <c r="AE171" s="15"/>
      <c r="AF171" s="69" t="s">
        <v>76</v>
      </c>
      <c r="AG171" s="60" t="s">
        <v>48</v>
      </c>
      <c r="AH171" s="127">
        <f t="shared" si="40"/>
        <v>94628</v>
      </c>
      <c r="AI171" s="61"/>
      <c r="AJ171" s="61"/>
      <c r="AK171" s="114">
        <f>SUM(AH171,AI171)-AJ171</f>
        <v>94628</v>
      </c>
      <c r="AN171" s="111"/>
      <c r="AO171" s="15"/>
      <c r="AP171" s="69" t="s">
        <v>76</v>
      </c>
      <c r="AQ171" s="60" t="s">
        <v>48</v>
      </c>
      <c r="AR171" s="127">
        <f t="shared" si="41"/>
        <v>94628</v>
      </c>
      <c r="AS171" s="61"/>
      <c r="AT171" s="61"/>
      <c r="AU171" s="114">
        <f>SUM(AR171,AS171)-AT171</f>
        <v>94628</v>
      </c>
      <c r="AX171" s="111"/>
      <c r="AY171" s="15"/>
      <c r="AZ171" s="69" t="s">
        <v>76</v>
      </c>
      <c r="BA171" s="60" t="s">
        <v>48</v>
      </c>
      <c r="BB171" s="127">
        <f t="shared" si="42"/>
        <v>94628</v>
      </c>
      <c r="BC171" s="61"/>
      <c r="BD171" s="61"/>
      <c r="BE171" s="114">
        <f>SUM(BB171,BC171)-BD171</f>
        <v>94628</v>
      </c>
      <c r="BH171" s="111"/>
      <c r="BI171" s="15"/>
      <c r="BJ171" s="69" t="s">
        <v>76</v>
      </c>
      <c r="BK171" s="60" t="s">
        <v>48</v>
      </c>
      <c r="BL171" s="127">
        <f t="shared" si="43"/>
        <v>94628</v>
      </c>
      <c r="BM171" s="61"/>
      <c r="BN171" s="61"/>
      <c r="BO171" s="114">
        <f>SUM(BL171,BM171)-BN171</f>
        <v>94628</v>
      </c>
      <c r="BR171" s="111"/>
      <c r="BS171" s="15"/>
      <c r="BT171" s="69" t="s">
        <v>76</v>
      </c>
      <c r="BU171" s="60" t="s">
        <v>48</v>
      </c>
      <c r="BV171" s="127">
        <f t="shared" si="44"/>
        <v>94628</v>
      </c>
      <c r="BW171" s="61"/>
      <c r="BX171" s="61"/>
      <c r="BY171" s="114">
        <f>SUM(BV171,BW171)-BX171</f>
        <v>94628</v>
      </c>
      <c r="CB171" s="111"/>
      <c r="CC171" s="15"/>
      <c r="CD171" s="69" t="s">
        <v>76</v>
      </c>
      <c r="CE171" s="60" t="s">
        <v>48</v>
      </c>
      <c r="CF171" s="127">
        <f t="shared" si="45"/>
        <v>94628</v>
      </c>
      <c r="CG171" s="61"/>
      <c r="CH171" s="61"/>
      <c r="CI171" s="114">
        <f>SUM(CF171,CG171)-CH171</f>
        <v>94628</v>
      </c>
    </row>
    <row r="172" spans="1:87" ht="21" customHeight="1">
      <c r="A172" s="13"/>
      <c r="B172" s="15"/>
      <c r="C172" s="14" t="s">
        <v>78</v>
      </c>
      <c r="D172" s="16" t="s">
        <v>46</v>
      </c>
      <c r="E172" s="17">
        <v>36879</v>
      </c>
      <c r="F172" s="17"/>
      <c r="G172" s="17"/>
      <c r="H172" s="17">
        <f>SUM(E172,F172)-G172</f>
        <v>36879</v>
      </c>
      <c r="J172" s="111"/>
      <c r="K172" s="15"/>
      <c r="L172" s="14" t="s">
        <v>78</v>
      </c>
      <c r="M172" s="16" t="s">
        <v>46</v>
      </c>
      <c r="N172" s="72">
        <f>SUM(H172)</f>
        <v>36879</v>
      </c>
      <c r="O172" s="17">
        <v>4000</v>
      </c>
      <c r="P172" s="17"/>
      <c r="Q172" s="116">
        <f>SUM(N172,O172)-P172</f>
        <v>40879</v>
      </c>
      <c r="T172" s="111"/>
      <c r="U172" s="15"/>
      <c r="V172" s="177" t="s">
        <v>78</v>
      </c>
      <c r="W172" s="213" t="s">
        <v>46</v>
      </c>
      <c r="X172" s="71">
        <v>150792</v>
      </c>
      <c r="Y172" s="178">
        <v>4597</v>
      </c>
      <c r="Z172" s="178"/>
      <c r="AA172" s="179">
        <f>SUM(X172,Y172)-Z172</f>
        <v>155389</v>
      </c>
      <c r="AD172" s="111"/>
      <c r="AE172" s="15"/>
      <c r="AF172" s="14" t="s">
        <v>78</v>
      </c>
      <c r="AG172" s="16" t="s">
        <v>46</v>
      </c>
      <c r="AH172" s="72">
        <f>SUM(AA172)</f>
        <v>155389</v>
      </c>
      <c r="AI172" s="17"/>
      <c r="AJ172" s="17"/>
      <c r="AK172" s="116">
        <f>SUM(AH172,AI172)-AJ172</f>
        <v>155389</v>
      </c>
      <c r="AN172" s="111"/>
      <c r="AO172" s="15"/>
      <c r="AP172" s="14" t="s">
        <v>78</v>
      </c>
      <c r="AQ172" s="16" t="s">
        <v>46</v>
      </c>
      <c r="AR172" s="72">
        <f>SUM(AK172)</f>
        <v>155389</v>
      </c>
      <c r="AS172" s="17"/>
      <c r="AT172" s="17"/>
      <c r="AU172" s="116">
        <f>SUM(AR172,AS172)-AT172</f>
        <v>155389</v>
      </c>
      <c r="AX172" s="111"/>
      <c r="AY172" s="15"/>
      <c r="AZ172" s="14" t="s">
        <v>78</v>
      </c>
      <c r="BA172" s="16" t="s">
        <v>46</v>
      </c>
      <c r="BB172" s="72">
        <f>SUM(AU172)</f>
        <v>155389</v>
      </c>
      <c r="BC172" s="17"/>
      <c r="BD172" s="17"/>
      <c r="BE172" s="116">
        <f>SUM(BB172,BC172)-BD172</f>
        <v>155389</v>
      </c>
      <c r="BH172" s="111"/>
      <c r="BI172" s="15"/>
      <c r="BJ172" s="14" t="s">
        <v>78</v>
      </c>
      <c r="BK172" s="16" t="s">
        <v>46</v>
      </c>
      <c r="BL172" s="72">
        <f>SUM(BE172)</f>
        <v>155389</v>
      </c>
      <c r="BM172" s="17"/>
      <c r="BN172" s="17"/>
      <c r="BO172" s="116">
        <f>SUM(BL172,BM172)-BN172</f>
        <v>155389</v>
      </c>
      <c r="BR172" s="111"/>
      <c r="BS172" s="15"/>
      <c r="BT172" s="14" t="s">
        <v>78</v>
      </c>
      <c r="BU172" s="16" t="s">
        <v>46</v>
      </c>
      <c r="BV172" s="72">
        <f>SUM(BO172)</f>
        <v>155389</v>
      </c>
      <c r="BW172" s="17"/>
      <c r="BX172" s="17"/>
      <c r="BY172" s="116">
        <f>SUM(BV172,BW172)-BX172</f>
        <v>155389</v>
      </c>
      <c r="CB172" s="111"/>
      <c r="CC172" s="15"/>
      <c r="CD172" s="14" t="s">
        <v>78</v>
      </c>
      <c r="CE172" s="16" t="s">
        <v>46</v>
      </c>
      <c r="CF172" s="72">
        <f>SUM(BY172)</f>
        <v>155389</v>
      </c>
      <c r="CG172" s="17"/>
      <c r="CH172" s="17"/>
      <c r="CI172" s="116">
        <f>SUM(CF172,CG172)-CH172</f>
        <v>155389</v>
      </c>
    </row>
    <row r="173" spans="1:87" ht="21" customHeight="1">
      <c r="A173" s="13"/>
      <c r="B173" s="15"/>
      <c r="C173" s="14" t="s">
        <v>78</v>
      </c>
      <c r="D173" s="16" t="s">
        <v>46</v>
      </c>
      <c r="E173" s="17">
        <v>36879</v>
      </c>
      <c r="F173" s="17"/>
      <c r="G173" s="17"/>
      <c r="H173" s="17">
        <f>SUM(E173,F173)-G173</f>
        <v>36879</v>
      </c>
      <c r="J173" s="111"/>
      <c r="K173" s="15"/>
      <c r="L173" s="14" t="s">
        <v>78</v>
      </c>
      <c r="M173" s="16" t="s">
        <v>46</v>
      </c>
      <c r="N173" s="72">
        <f t="shared" si="39"/>
        <v>36879</v>
      </c>
      <c r="O173" s="17">
        <v>4000</v>
      </c>
      <c r="P173" s="17"/>
      <c r="Q173" s="116">
        <f>SUM(N173,O173)-P173</f>
        <v>40879</v>
      </c>
      <c r="T173" s="111"/>
      <c r="U173" s="15"/>
      <c r="V173" s="177" t="s">
        <v>79</v>
      </c>
      <c r="W173" s="213" t="s">
        <v>31</v>
      </c>
      <c r="X173" s="71">
        <v>5700</v>
      </c>
      <c r="Y173" s="178"/>
      <c r="Z173" s="178"/>
      <c r="AA173" s="179">
        <f>SUM(X173,Y173)-Z173</f>
        <v>5700</v>
      </c>
      <c r="AD173" s="111"/>
      <c r="AE173" s="15"/>
      <c r="AF173" s="14" t="s">
        <v>78</v>
      </c>
      <c r="AG173" s="16" t="s">
        <v>46</v>
      </c>
      <c r="AH173" s="72">
        <f t="shared" si="40"/>
        <v>5700</v>
      </c>
      <c r="AI173" s="17"/>
      <c r="AJ173" s="17"/>
      <c r="AK173" s="116">
        <f>SUM(AH173,AI173)-AJ173</f>
        <v>5700</v>
      </c>
      <c r="AN173" s="111"/>
      <c r="AO173" s="15"/>
      <c r="AP173" s="14" t="s">
        <v>78</v>
      </c>
      <c r="AQ173" s="16" t="s">
        <v>46</v>
      </c>
      <c r="AR173" s="72">
        <f t="shared" si="41"/>
        <v>5700</v>
      </c>
      <c r="AS173" s="17"/>
      <c r="AT173" s="17"/>
      <c r="AU173" s="116">
        <f>SUM(AR173,AS173)-AT173</f>
        <v>5700</v>
      </c>
      <c r="AX173" s="111"/>
      <c r="AY173" s="15"/>
      <c r="AZ173" s="14" t="s">
        <v>78</v>
      </c>
      <c r="BA173" s="16" t="s">
        <v>46</v>
      </c>
      <c r="BB173" s="72">
        <f t="shared" si="42"/>
        <v>5700</v>
      </c>
      <c r="BC173" s="17"/>
      <c r="BD173" s="17"/>
      <c r="BE173" s="116">
        <f>SUM(BB173,BC173)-BD173</f>
        <v>5700</v>
      </c>
      <c r="BH173" s="111"/>
      <c r="BI173" s="15"/>
      <c r="BJ173" s="14" t="s">
        <v>78</v>
      </c>
      <c r="BK173" s="16" t="s">
        <v>46</v>
      </c>
      <c r="BL173" s="72">
        <f t="shared" si="43"/>
        <v>5700</v>
      </c>
      <c r="BM173" s="17"/>
      <c r="BN173" s="17"/>
      <c r="BO173" s="116">
        <f>SUM(BL173,BM173)-BN173</f>
        <v>5700</v>
      </c>
      <c r="BR173" s="111"/>
      <c r="BS173" s="15"/>
      <c r="BT173" s="14" t="s">
        <v>78</v>
      </c>
      <c r="BU173" s="16" t="s">
        <v>46</v>
      </c>
      <c r="BV173" s="72">
        <f t="shared" si="44"/>
        <v>5700</v>
      </c>
      <c r="BW173" s="17"/>
      <c r="BX173" s="17"/>
      <c r="BY173" s="116">
        <f>SUM(BV173,BW173)-BX173</f>
        <v>5700</v>
      </c>
      <c r="CB173" s="111"/>
      <c r="CC173" s="15"/>
      <c r="CD173" s="14" t="s">
        <v>78</v>
      </c>
      <c r="CE173" s="16" t="s">
        <v>46</v>
      </c>
      <c r="CF173" s="72">
        <f t="shared" si="45"/>
        <v>5700</v>
      </c>
      <c r="CG173" s="17"/>
      <c r="CH173" s="17"/>
      <c r="CI173" s="116">
        <f>SUM(CF173,CG173)-CH173</f>
        <v>5700</v>
      </c>
    </row>
    <row r="174" spans="1:87" ht="15.75" customHeight="1">
      <c r="A174" s="13"/>
      <c r="B174" s="15">
        <v>85410</v>
      </c>
      <c r="C174" s="51"/>
      <c r="D174" s="52" t="s">
        <v>57</v>
      </c>
      <c r="E174" s="53" t="e">
        <f>E177+E178</f>
        <v>#REF!</v>
      </c>
      <c r="F174" s="53"/>
      <c r="G174" s="53"/>
      <c r="H174" s="53" t="e">
        <f>SUM(H177:H179)</f>
        <v>#REF!</v>
      </c>
      <c r="J174" s="111"/>
      <c r="K174" s="29">
        <v>85410</v>
      </c>
      <c r="L174" s="29"/>
      <c r="M174" s="32" t="s">
        <v>57</v>
      </c>
      <c r="N174" s="71" t="e">
        <f t="shared" si="39"/>
        <v>#REF!</v>
      </c>
      <c r="O174" s="1" t="e">
        <f>SUM(O177:O178)</f>
        <v>#REF!</v>
      </c>
      <c r="P174" s="1" t="e">
        <f>SUM(P177:P178)</f>
        <v>#REF!</v>
      </c>
      <c r="Q174" s="138" t="e">
        <f>SUM(Q177:Q179)</f>
        <v>#REF!</v>
      </c>
      <c r="T174" s="111"/>
      <c r="U174" s="29">
        <v>85415</v>
      </c>
      <c r="V174" s="29"/>
      <c r="W174" s="198" t="s">
        <v>102</v>
      </c>
      <c r="X174" s="71">
        <f>SUM(X175:X177)</f>
        <v>1082287</v>
      </c>
      <c r="Y174" s="71"/>
      <c r="Z174" s="71"/>
      <c r="AA174" s="180">
        <f>SUM(AA175:AA177)</f>
        <v>1082287</v>
      </c>
      <c r="AD174" s="111"/>
      <c r="AE174" s="29">
        <v>85410</v>
      </c>
      <c r="AF174" s="29"/>
      <c r="AG174" s="32" t="s">
        <v>57</v>
      </c>
      <c r="AH174" s="71">
        <f t="shared" si="40"/>
        <v>1082287</v>
      </c>
      <c r="AI174" s="1" t="e">
        <f>SUM(AI177:AI178)</f>
        <v>#REF!</v>
      </c>
      <c r="AJ174" s="1" t="e">
        <f>SUM(AJ177:AJ178)</f>
        <v>#REF!</v>
      </c>
      <c r="AK174" s="138" t="e">
        <f>SUM(AK177:AK179)</f>
        <v>#REF!</v>
      </c>
      <c r="AN174" s="111"/>
      <c r="AO174" s="29">
        <v>85410</v>
      </c>
      <c r="AP174" s="29"/>
      <c r="AQ174" s="32" t="s">
        <v>57</v>
      </c>
      <c r="AR174" s="71" t="e">
        <f t="shared" si="41"/>
        <v>#REF!</v>
      </c>
      <c r="AS174" s="1" t="e">
        <f>SUM(AS177:AS178)</f>
        <v>#REF!</v>
      </c>
      <c r="AT174" s="1" t="e">
        <f>SUM(AT177:AT178)</f>
        <v>#REF!</v>
      </c>
      <c r="AU174" s="138" t="e">
        <f>SUM(AU177:AU179)</f>
        <v>#REF!</v>
      </c>
      <c r="AX174" s="111"/>
      <c r="AY174" s="29">
        <v>85410</v>
      </c>
      <c r="AZ174" s="29"/>
      <c r="BA174" s="32" t="s">
        <v>57</v>
      </c>
      <c r="BB174" s="71" t="e">
        <f t="shared" si="42"/>
        <v>#REF!</v>
      </c>
      <c r="BC174" s="1" t="e">
        <f>SUM(BC177:BC178)</f>
        <v>#REF!</v>
      </c>
      <c r="BD174" s="1" t="e">
        <f>SUM(BD177:BD178)</f>
        <v>#REF!</v>
      </c>
      <c r="BE174" s="138" t="e">
        <f>SUM(BE177:BE179)</f>
        <v>#REF!</v>
      </c>
      <c r="BH174" s="111"/>
      <c r="BI174" s="29">
        <v>85410</v>
      </c>
      <c r="BJ174" s="29"/>
      <c r="BK174" s="32" t="s">
        <v>57</v>
      </c>
      <c r="BL174" s="71" t="e">
        <f t="shared" si="43"/>
        <v>#REF!</v>
      </c>
      <c r="BM174" s="1" t="e">
        <f>SUM(BM177:BM178)</f>
        <v>#REF!</v>
      </c>
      <c r="BN174" s="1" t="e">
        <f>SUM(BN177:BN178)</f>
        <v>#REF!</v>
      </c>
      <c r="BO174" s="138" t="e">
        <f>SUM(BO177:BO179)</f>
        <v>#REF!</v>
      </c>
      <c r="BR174" s="111"/>
      <c r="BS174" s="29">
        <v>85410</v>
      </c>
      <c r="BT174" s="29"/>
      <c r="BU174" s="32" t="s">
        <v>57</v>
      </c>
      <c r="BV174" s="71" t="e">
        <f t="shared" si="44"/>
        <v>#REF!</v>
      </c>
      <c r="BW174" s="1" t="e">
        <f>SUM(BW177:BW178)</f>
        <v>#REF!</v>
      </c>
      <c r="BX174" s="1" t="e">
        <f>SUM(BX177:BX178)</f>
        <v>#REF!</v>
      </c>
      <c r="BY174" s="138" t="e">
        <f>SUM(BY177:BY179)</f>
        <v>#REF!</v>
      </c>
      <c r="CB174" s="111"/>
      <c r="CC174" s="29">
        <v>85410</v>
      </c>
      <c r="CD174" s="29"/>
      <c r="CE174" s="32" t="s">
        <v>57</v>
      </c>
      <c r="CF174" s="71" t="e">
        <f t="shared" si="45"/>
        <v>#REF!</v>
      </c>
      <c r="CG174" s="1" t="e">
        <f>SUM(CG177:CG178)</f>
        <v>#REF!</v>
      </c>
      <c r="CH174" s="1" t="e">
        <f>SUM(CH177:CH178)</f>
        <v>#REF!</v>
      </c>
      <c r="CI174" s="138" t="e">
        <f>SUM(CI177:CI179)</f>
        <v>#REF!</v>
      </c>
    </row>
    <row r="175" spans="1:87" ht="52.5" customHeight="1">
      <c r="A175" s="13"/>
      <c r="B175" s="15"/>
      <c r="C175" s="62" t="s">
        <v>76</v>
      </c>
      <c r="D175" s="52" t="s">
        <v>48</v>
      </c>
      <c r="E175" s="53">
        <v>57640</v>
      </c>
      <c r="F175" s="53"/>
      <c r="G175" s="53"/>
      <c r="H175" s="53">
        <f>SUM(E175,F175)-G175</f>
        <v>57640</v>
      </c>
      <c r="J175" s="111"/>
      <c r="K175" s="15"/>
      <c r="L175" s="46" t="s">
        <v>76</v>
      </c>
      <c r="M175" s="32" t="s">
        <v>48</v>
      </c>
      <c r="N175" s="71">
        <f t="shared" si="39"/>
        <v>57640</v>
      </c>
      <c r="O175" s="1"/>
      <c r="P175" s="1"/>
      <c r="Q175" s="138">
        <f>SUM(N175,O175)-P175</f>
        <v>57640</v>
      </c>
      <c r="T175" s="111"/>
      <c r="U175" s="15"/>
      <c r="V175" s="46">
        <v>2130</v>
      </c>
      <c r="W175" s="198" t="s">
        <v>64</v>
      </c>
      <c r="X175" s="71">
        <v>453200</v>
      </c>
      <c r="Y175" s="1"/>
      <c r="Z175" s="1"/>
      <c r="AA175" s="138">
        <f>SUM(X175,Y175)-Z175</f>
        <v>453200</v>
      </c>
      <c r="AD175" s="111"/>
      <c r="AE175" s="15"/>
      <c r="AF175" s="69" t="s">
        <v>76</v>
      </c>
      <c r="AG175" s="60" t="s">
        <v>48</v>
      </c>
      <c r="AH175" s="127">
        <f t="shared" si="40"/>
        <v>453200</v>
      </c>
      <c r="AI175" s="61"/>
      <c r="AJ175" s="61"/>
      <c r="AK175" s="114">
        <f>SUM(AH175,AI175)-AJ175</f>
        <v>453200</v>
      </c>
      <c r="AN175" s="111"/>
      <c r="AO175" s="15"/>
      <c r="AP175" s="69" t="s">
        <v>76</v>
      </c>
      <c r="AQ175" s="60" t="s">
        <v>48</v>
      </c>
      <c r="AR175" s="127">
        <f t="shared" si="41"/>
        <v>453200</v>
      </c>
      <c r="AS175" s="61"/>
      <c r="AT175" s="61"/>
      <c r="AU175" s="114">
        <f>SUM(AR175,AS175)-AT175</f>
        <v>453200</v>
      </c>
      <c r="AX175" s="111"/>
      <c r="AY175" s="15"/>
      <c r="AZ175" s="69" t="s">
        <v>76</v>
      </c>
      <c r="BA175" s="60" t="s">
        <v>48</v>
      </c>
      <c r="BB175" s="127">
        <f t="shared" si="42"/>
        <v>453200</v>
      </c>
      <c r="BC175" s="61"/>
      <c r="BD175" s="61"/>
      <c r="BE175" s="114">
        <f>SUM(BB175,BC175)-BD175</f>
        <v>453200</v>
      </c>
      <c r="BH175" s="111"/>
      <c r="BI175" s="15"/>
      <c r="BJ175" s="69" t="s">
        <v>76</v>
      </c>
      <c r="BK175" s="60" t="s">
        <v>48</v>
      </c>
      <c r="BL175" s="127">
        <f t="shared" si="43"/>
        <v>453200</v>
      </c>
      <c r="BM175" s="61"/>
      <c r="BN175" s="61"/>
      <c r="BO175" s="114">
        <f>SUM(BL175,BM175)-BN175</f>
        <v>453200</v>
      </c>
      <c r="BR175" s="111"/>
      <c r="BS175" s="15"/>
      <c r="BT175" s="69" t="s">
        <v>76</v>
      </c>
      <c r="BU175" s="60" t="s">
        <v>48</v>
      </c>
      <c r="BV175" s="127">
        <f t="shared" si="44"/>
        <v>453200</v>
      </c>
      <c r="BW175" s="61"/>
      <c r="BX175" s="61"/>
      <c r="BY175" s="114">
        <f>SUM(BV175,BW175)-BX175</f>
        <v>453200</v>
      </c>
      <c r="CB175" s="111"/>
      <c r="CC175" s="15"/>
      <c r="CD175" s="69" t="s">
        <v>76</v>
      </c>
      <c r="CE175" s="60" t="s">
        <v>48</v>
      </c>
      <c r="CF175" s="127">
        <f t="shared" si="45"/>
        <v>453200</v>
      </c>
      <c r="CG175" s="61"/>
      <c r="CH175" s="61"/>
      <c r="CI175" s="114">
        <f>SUM(CF175,CG175)-CH175</f>
        <v>453200</v>
      </c>
    </row>
    <row r="176" spans="1:87" ht="67.5" customHeight="1">
      <c r="A176" s="13"/>
      <c r="B176" s="15"/>
      <c r="C176" s="51"/>
      <c r="D176" s="52"/>
      <c r="E176" s="53"/>
      <c r="F176" s="53"/>
      <c r="G176" s="53"/>
      <c r="H176" s="53"/>
      <c r="J176" s="111"/>
      <c r="K176" s="15"/>
      <c r="L176" s="29"/>
      <c r="M176" s="32"/>
      <c r="N176" s="71"/>
      <c r="O176" s="1"/>
      <c r="P176" s="1"/>
      <c r="Q176" s="138"/>
      <c r="T176" s="111"/>
      <c r="U176" s="15"/>
      <c r="V176" s="29">
        <v>2338</v>
      </c>
      <c r="W176" s="198" t="s">
        <v>123</v>
      </c>
      <c r="X176" s="71">
        <v>444302</v>
      </c>
      <c r="Y176" s="71"/>
      <c r="Z176" s="71"/>
      <c r="AA176" s="138">
        <f>SUM(X176,Y176)-Z176</f>
        <v>444302</v>
      </c>
      <c r="AD176" s="111"/>
      <c r="AE176" s="15"/>
      <c r="AF176" s="15"/>
      <c r="AG176" s="16"/>
      <c r="AH176" s="86"/>
      <c r="AI176" s="17"/>
      <c r="AJ176" s="17"/>
      <c r="AK176" s="116"/>
      <c r="AN176" s="111"/>
      <c r="AO176" s="15"/>
      <c r="AP176" s="15"/>
      <c r="AQ176" s="16"/>
      <c r="AR176" s="86"/>
      <c r="AS176" s="17"/>
      <c r="AT176" s="17"/>
      <c r="AU176" s="116"/>
      <c r="AX176" s="111"/>
      <c r="AY176" s="15"/>
      <c r="AZ176" s="15"/>
      <c r="BA176" s="16"/>
      <c r="BB176" s="86"/>
      <c r="BC176" s="17"/>
      <c r="BD176" s="17"/>
      <c r="BE176" s="116"/>
      <c r="BH176" s="111"/>
      <c r="BI176" s="15"/>
      <c r="BJ176" s="15"/>
      <c r="BK176" s="16"/>
      <c r="BL176" s="86"/>
      <c r="BM176" s="17"/>
      <c r="BN176" s="17"/>
      <c r="BO176" s="116"/>
      <c r="BR176" s="111"/>
      <c r="BS176" s="15"/>
      <c r="BT176" s="15"/>
      <c r="BU176" s="16"/>
      <c r="BV176" s="86"/>
      <c r="BW176" s="17"/>
      <c r="BX176" s="17"/>
      <c r="BY176" s="116"/>
      <c r="CB176" s="111"/>
      <c r="CC176" s="15"/>
      <c r="CD176" s="15"/>
      <c r="CE176" s="16"/>
      <c r="CF176" s="86"/>
      <c r="CG176" s="17"/>
      <c r="CH176" s="17"/>
      <c r="CI176" s="116"/>
    </row>
    <row r="177" spans="1:87" ht="63.75" customHeight="1" thickBot="1">
      <c r="A177" s="13"/>
      <c r="B177" s="15"/>
      <c r="C177" s="62" t="s">
        <v>76</v>
      </c>
      <c r="D177" s="52" t="s">
        <v>48</v>
      </c>
      <c r="E177" s="53">
        <v>57640</v>
      </c>
      <c r="F177" s="53"/>
      <c r="G177" s="53"/>
      <c r="H177" s="53">
        <f>SUM(E177,F177)-G177</f>
        <v>57640</v>
      </c>
      <c r="J177" s="111"/>
      <c r="K177" s="15"/>
      <c r="L177" s="46" t="s">
        <v>76</v>
      </c>
      <c r="M177" s="32" t="s">
        <v>48</v>
      </c>
      <c r="N177" s="71">
        <f>SUM(H177)</f>
        <v>57640</v>
      </c>
      <c r="O177" s="1"/>
      <c r="P177" s="1"/>
      <c r="Q177" s="138">
        <f>SUM(N177,O177)-P177</f>
        <v>57640</v>
      </c>
      <c r="T177" s="111"/>
      <c r="U177" s="15"/>
      <c r="V177" s="14">
        <v>2339</v>
      </c>
      <c r="W177" s="205" t="s">
        <v>123</v>
      </c>
      <c r="X177" s="86">
        <v>184785</v>
      </c>
      <c r="Y177" s="17"/>
      <c r="Z177" s="17"/>
      <c r="AA177" s="138">
        <f>SUM(X177,Y177)-Z177</f>
        <v>184785</v>
      </c>
      <c r="AD177" s="111"/>
      <c r="AE177" s="15"/>
      <c r="AF177" s="69" t="s">
        <v>76</v>
      </c>
      <c r="AG177" s="60" t="s">
        <v>48</v>
      </c>
      <c r="AH177" s="127">
        <f>SUM(AA177)</f>
        <v>184785</v>
      </c>
      <c r="AI177" s="61"/>
      <c r="AJ177" s="61"/>
      <c r="AK177" s="114">
        <f>SUM(AH177,AI177)-AJ177</f>
        <v>184785</v>
      </c>
      <c r="AN177" s="111"/>
      <c r="AO177" s="15"/>
      <c r="AP177" s="69" t="s">
        <v>76</v>
      </c>
      <c r="AQ177" s="60" t="s">
        <v>48</v>
      </c>
      <c r="AR177" s="127">
        <f>SUM(AK177)</f>
        <v>184785</v>
      </c>
      <c r="AS177" s="61"/>
      <c r="AT177" s="61"/>
      <c r="AU177" s="114">
        <f>SUM(AR177,AS177)-AT177</f>
        <v>184785</v>
      </c>
      <c r="AX177" s="111"/>
      <c r="AY177" s="15"/>
      <c r="AZ177" s="69" t="s">
        <v>76</v>
      </c>
      <c r="BA177" s="60" t="s">
        <v>48</v>
      </c>
      <c r="BB177" s="127">
        <f>SUM(AU177)</f>
        <v>184785</v>
      </c>
      <c r="BC177" s="61"/>
      <c r="BD177" s="61"/>
      <c r="BE177" s="114">
        <f>SUM(BB177,BC177)-BD177</f>
        <v>184785</v>
      </c>
      <c r="BH177" s="111"/>
      <c r="BI177" s="15"/>
      <c r="BJ177" s="69" t="s">
        <v>76</v>
      </c>
      <c r="BK177" s="60" t="s">
        <v>48</v>
      </c>
      <c r="BL177" s="127">
        <f>SUM(BE177)</f>
        <v>184785</v>
      </c>
      <c r="BM177" s="61"/>
      <c r="BN177" s="61"/>
      <c r="BO177" s="114">
        <f>SUM(BL177,BM177)-BN177</f>
        <v>184785</v>
      </c>
      <c r="BR177" s="111"/>
      <c r="BS177" s="15"/>
      <c r="BT177" s="69" t="s">
        <v>76</v>
      </c>
      <c r="BU177" s="60" t="s">
        <v>48</v>
      </c>
      <c r="BV177" s="127">
        <f>SUM(BO177)</f>
        <v>184785</v>
      </c>
      <c r="BW177" s="61"/>
      <c r="BX177" s="61"/>
      <c r="BY177" s="114">
        <f>SUM(BV177,BW177)-BX177</f>
        <v>184785</v>
      </c>
      <c r="CB177" s="111"/>
      <c r="CC177" s="15"/>
      <c r="CD177" s="69" t="s">
        <v>76</v>
      </c>
      <c r="CE177" s="60" t="s">
        <v>48</v>
      </c>
      <c r="CF177" s="127">
        <f>SUM(BY177)</f>
        <v>184785</v>
      </c>
      <c r="CG177" s="61"/>
      <c r="CH177" s="61"/>
      <c r="CI177" s="114">
        <f>SUM(CF177,CG177)-CH177</f>
        <v>184785</v>
      </c>
    </row>
    <row r="178" spans="1:87" ht="39" customHeight="1" thickBot="1">
      <c r="A178" s="10"/>
      <c r="B178" s="22"/>
      <c r="C178" s="22"/>
      <c r="D178" s="23" t="s">
        <v>58</v>
      </c>
      <c r="E178" s="2" t="e">
        <f>E158+E145+E129+E122+E93+E82+E76+E64+E48+E40+E35+E23+E19+E10</f>
        <v>#REF!</v>
      </c>
      <c r="F178" s="2">
        <f>F158+F145+F129+F122+F93+F82+F76+F64+F48+F40+F35+F23+F19+F10</f>
        <v>743062</v>
      </c>
      <c r="G178" s="2"/>
      <c r="H178" s="2" t="e">
        <f>SUM(H10,H19,H23,H35,H40,H48,H64,H76,H82,H93,H122,H129,H145,H158)</f>
        <v>#REF!</v>
      </c>
      <c r="J178" s="82"/>
      <c r="K178" s="78"/>
      <c r="L178" s="78"/>
      <c r="M178" s="79" t="s">
        <v>58</v>
      </c>
      <c r="N178" s="80" t="e">
        <f>SUM(H178)</f>
        <v>#REF!</v>
      </c>
      <c r="O178" s="80" t="e">
        <f>O158+O145+O129+O122+O93+O82+O76+O64+O48+O40+O35+O23+O19+O10</f>
        <v>#REF!</v>
      </c>
      <c r="P178" s="80" t="e">
        <f>P158+P145+P129+P122+P93+P82+P76+P64+P48+P40+P35+P23+P19+P10</f>
        <v>#REF!</v>
      </c>
      <c r="Q178" s="81" t="e">
        <f>SUM(Q10,Q19,Q23,Q35,Q40,Q48,Q64,Q76,Q82,Q93,Q122,Q129,Q145,Q158)</f>
        <v>#REF!</v>
      </c>
      <c r="T178" s="82"/>
      <c r="U178" s="78"/>
      <c r="V178" s="78"/>
      <c r="W178" s="79" t="s">
        <v>58</v>
      </c>
      <c r="X178" s="80">
        <f>SUM(X10,X19,X23,X35,X40,X48,X64,X76,X82,X93,X118,X122,X129,X145,X158)</f>
        <v>38571729</v>
      </c>
      <c r="Y178" s="80">
        <f>SUM(Y10,Y19,Y23,Y35,Y40,Y48,Y64,Y76,Y82,Y93,Y118,Y122,Y129,Y145,Y158)</f>
        <v>119182</v>
      </c>
      <c r="Z178" s="80">
        <f>SUM(Z10,Z19,Z23,Z35,Z40,Z48,Z64,Z76,Z82,Z93,Z118,Z122,Z129,Z145,Z158)</f>
        <v>0</v>
      </c>
      <c r="AA178" s="80">
        <f>SUM(AA10,AA19,AA23,AA35,AA40,AA48,AA64,AA76,AA82,AA93,AA118,AA122,AA129,AA145,AA158)</f>
        <v>38690911</v>
      </c>
      <c r="AD178" s="82"/>
      <c r="AE178" s="78"/>
      <c r="AF178" s="78"/>
      <c r="AG178" s="79" t="s">
        <v>58</v>
      </c>
      <c r="AH178" s="80">
        <f>SUM(AA178)</f>
        <v>38690911</v>
      </c>
      <c r="AI178" s="80" t="e">
        <f>AI158+AI145+AI129+AI122+AI93+AI82+AI76+AI64+AI48+AI40+AI35+AI23+AI19+AI10</f>
        <v>#REF!</v>
      </c>
      <c r="AJ178" s="80" t="e">
        <f>AJ158+AJ145+AJ129+AJ122+AJ93+AJ82+AJ76+AJ64+AJ48+AJ40+AJ35+AJ23+AJ19+AJ10</f>
        <v>#REF!</v>
      </c>
      <c r="AK178" s="81" t="e">
        <f>SUM(AK10,AK19,AK23,AK35,AK40,AK48,AK64,AK76,AK82,AK93,AK122,AK129,AK145,AK158)</f>
        <v>#REF!</v>
      </c>
      <c r="AN178" s="82"/>
      <c r="AO178" s="78"/>
      <c r="AP178" s="78"/>
      <c r="AQ178" s="79" t="s">
        <v>58</v>
      </c>
      <c r="AR178" s="80" t="e">
        <f>SUM(AK178)</f>
        <v>#REF!</v>
      </c>
      <c r="AS178" s="80" t="e">
        <f>AS158+AS145+AS129+AS122+AS93+AS82+AS76+AS64+AS48+AS40+AS35+AS23+AS19+AS10</f>
        <v>#REF!</v>
      </c>
      <c r="AT178" s="80" t="e">
        <f>AT158+AT145+AT129+AT122+AT93+AT82+AT76+AT64+AT48+AT40+AT35+AT23+AT19+AT10</f>
        <v>#REF!</v>
      </c>
      <c r="AU178" s="81" t="e">
        <f>SUM(AU10,AU19,AU23,AU35,AU40,AU48,AU64,AU76,AU82,AU93,AU122,AU129,AU145,AU158)</f>
        <v>#REF!</v>
      </c>
      <c r="AX178" s="82"/>
      <c r="AY178" s="78"/>
      <c r="AZ178" s="78"/>
      <c r="BA178" s="79" t="s">
        <v>58</v>
      </c>
      <c r="BB178" s="80" t="e">
        <f>SUM(AU178)</f>
        <v>#REF!</v>
      </c>
      <c r="BC178" s="80" t="e">
        <f>BC158+BC145+BC129+BC122+BC93+BC82+BC76+BC64+BC48+BC40+BC35+BC23+BC19+BC10</f>
        <v>#REF!</v>
      </c>
      <c r="BD178" s="80" t="e">
        <f>BD158+BD145+BD129+BD122+BD93+BD82+BD76+BD64+BD48+BD40+BD35+BD23+BD19+BD10</f>
        <v>#REF!</v>
      </c>
      <c r="BE178" s="81" t="e">
        <f>SUM(BE10,BE19,BE23,BE35,BE40,BE48,BE64,BE76,BE82,BE93,BE122,BE129,BE145,BE158)</f>
        <v>#REF!</v>
      </c>
      <c r="BH178" s="82"/>
      <c r="BI178" s="78"/>
      <c r="BJ178" s="78"/>
      <c r="BK178" s="79" t="s">
        <v>58</v>
      </c>
      <c r="BL178" s="80" t="e">
        <f>SUM(BE178)</f>
        <v>#REF!</v>
      </c>
      <c r="BM178" s="80" t="e">
        <f>BM158+BM145+BM129+BM122+BM93+BM82+BM76+BM64+BM48+BM40+BM35+BM23+BM19+BM10</f>
        <v>#REF!</v>
      </c>
      <c r="BN178" s="80" t="e">
        <f>BN158+BN145+BN129+BN122+BN93+BN82+BN76+BN64+BN48+BN40+BN35+BN23+BN19+BN10</f>
        <v>#REF!</v>
      </c>
      <c r="BO178" s="81" t="e">
        <f>SUM(BO10,BO19,BO23,BO35,BO40,BO48,BO64,BO76,BO82,BO93,BO122,BO129,BO145,BO158)</f>
        <v>#REF!</v>
      </c>
      <c r="BR178" s="82"/>
      <c r="BS178" s="78"/>
      <c r="BT178" s="78"/>
      <c r="BU178" s="79" t="s">
        <v>58</v>
      </c>
      <c r="BV178" s="80" t="e">
        <f>SUM(BO178)</f>
        <v>#REF!</v>
      </c>
      <c r="BW178" s="80" t="e">
        <f>BW158+BW145+BW129+BW122+BW93+BW82+BW76+BW64+BW48+BW40+BW35+BW23+BW19+BW10</f>
        <v>#REF!</v>
      </c>
      <c r="BX178" s="80" t="e">
        <f>BX158+BX145+BX129+BX122+BX93+BX82+BX76+BX64+BX48+BX40+BX35+BX23+BX19+BX10</f>
        <v>#REF!</v>
      </c>
      <c r="BY178" s="81" t="e">
        <f>SUM(BY10,BY19,BY23,BY35,BY40,BY48,BY64,BY76,BY82,BY93,BY122,BY129,BY145,BY158)</f>
        <v>#REF!</v>
      </c>
      <c r="CB178" s="82"/>
      <c r="CC178" s="78"/>
      <c r="CD178" s="78"/>
      <c r="CE178" s="79" t="s">
        <v>58</v>
      </c>
      <c r="CF178" s="80" t="e">
        <f>SUM(BY178)</f>
        <v>#REF!</v>
      </c>
      <c r="CG178" s="80" t="e">
        <f>CG158+CG145+CG129+CG122+CG93+CG82+CG76+CG64+CG48+CG40+CG35+CG23+CG19+CG10</f>
        <v>#REF!</v>
      </c>
      <c r="CH178" s="80" t="e">
        <f>CH158+CH145+CH129+CH122+CH93+CH82+CH76+CH64+CH48+CH40+CH35+CH23+CH19+CH10</f>
        <v>#REF!</v>
      </c>
      <c r="CI178" s="81" t="e">
        <f>SUM(CI10,CI19,CI23,CI35,CI40,CI48,CI64,CI76,CI82,CI93,CI122,CI129,CI145,CI158)</f>
        <v>#REF!</v>
      </c>
    </row>
    <row r="179" spans="1:8" ht="12.75">
      <c r="A179" s="24"/>
      <c r="B179" s="25"/>
      <c r="C179" s="25"/>
      <c r="D179" s="4"/>
      <c r="E179" s="26"/>
      <c r="F179" s="26"/>
      <c r="G179" s="26"/>
      <c r="H179" s="26"/>
    </row>
    <row r="180" spans="1:8" ht="12.75">
      <c r="A180" s="24"/>
      <c r="B180" s="25"/>
      <c r="C180" s="25"/>
      <c r="D180" s="4"/>
      <c r="E180" s="26"/>
      <c r="F180" s="26"/>
      <c r="G180" s="26"/>
      <c r="H180" s="26"/>
    </row>
    <row r="181" spans="1:8" ht="12.75" outlineLevel="1">
      <c r="A181" s="24"/>
      <c r="B181" s="25"/>
      <c r="C181" s="25">
        <v>211</v>
      </c>
      <c r="D181" s="4"/>
      <c r="E181" s="26" t="e">
        <f>SUM(E12,E22,E39,E42,E44,E46,E50,E62,E72,E128,#REF!,#REF!)</f>
        <v>#REF!</v>
      </c>
      <c r="F181" s="26"/>
      <c r="G181" s="26"/>
      <c r="H181" s="26" t="e">
        <f>SUM(H12,H22,H39,H42,H44,H46,H50,H62,H72,H128,#REF!,#REF!)</f>
        <v>#REF!</v>
      </c>
    </row>
    <row r="182" spans="1:25" ht="12.75" outlineLevel="1">
      <c r="A182" s="24"/>
      <c r="B182" s="25"/>
      <c r="C182" s="25">
        <v>212</v>
      </c>
      <c r="D182" s="4"/>
      <c r="E182" s="26">
        <f>SUM(E18,E51,E63)</f>
        <v>34640</v>
      </c>
      <c r="F182" s="26"/>
      <c r="G182" s="26"/>
      <c r="H182" s="26">
        <f>SUM(H18,H51,H63)</f>
        <v>34640</v>
      </c>
      <c r="Y182" s="3"/>
    </row>
    <row r="183" spans="1:8" ht="12.75" outlineLevel="1">
      <c r="A183" s="24"/>
      <c r="B183" s="25"/>
      <c r="C183" s="25">
        <v>213</v>
      </c>
      <c r="D183" s="4"/>
      <c r="E183" s="26">
        <f>SUM(E134)</f>
        <v>1216200</v>
      </c>
      <c r="F183" s="26"/>
      <c r="G183" s="26"/>
      <c r="H183" s="26">
        <f>SUM(H134)</f>
        <v>1216200</v>
      </c>
    </row>
    <row r="184" spans="1:8" ht="12.75" outlineLevel="1">
      <c r="A184" s="24"/>
      <c r="B184" s="25"/>
      <c r="C184" s="25">
        <v>641</v>
      </c>
      <c r="D184" s="4"/>
      <c r="E184" s="26">
        <f>SUM(E47)</f>
        <v>4000</v>
      </c>
      <c r="F184" s="26"/>
      <c r="G184" s="26"/>
      <c r="H184" s="26">
        <f>SUM(H47)</f>
        <v>4000</v>
      </c>
    </row>
    <row r="185" spans="4:8" ht="12.75" outlineLevel="1">
      <c r="D185" s="27" t="s">
        <v>68</v>
      </c>
      <c r="E185" s="3" t="e">
        <f>SUM(E181:E184)</f>
        <v>#REF!</v>
      </c>
      <c r="H185" s="3" t="e">
        <f>SUM(H181:H184)</f>
        <v>#REF!</v>
      </c>
    </row>
    <row r="186" spans="4:8" ht="12.75" outlineLevel="1">
      <c r="D186" s="8" t="s">
        <v>66</v>
      </c>
      <c r="E186" s="3">
        <f>SUM(E84,E88,E90)</f>
        <v>20212441</v>
      </c>
      <c r="H186" s="3">
        <f>SUM(H84,H88,H90)</f>
        <v>20955503</v>
      </c>
    </row>
    <row r="187" spans="4:8" ht="12.75" outlineLevel="1">
      <c r="D187" s="8" t="s">
        <v>67</v>
      </c>
      <c r="E187" s="3">
        <f>SUM(E81)</f>
        <v>2671227</v>
      </c>
      <c r="H187" s="3">
        <f>SUM(H81)</f>
        <v>2671227</v>
      </c>
    </row>
    <row r="188" spans="4:8" ht="12.75" outlineLevel="1">
      <c r="D188" s="8" t="s">
        <v>65</v>
      </c>
      <c r="E188" s="3" t="e">
        <f>SUM(E185:E187)</f>
        <v>#REF!</v>
      </c>
      <c r="H188" s="3" t="e">
        <f>SUM(H185:H187)</f>
        <v>#REF!</v>
      </c>
    </row>
    <row r="189" spans="4:27" ht="12.75" outlineLevel="1">
      <c r="D189" s="35" t="s">
        <v>84</v>
      </c>
      <c r="E189" s="36" t="e">
        <f>E178-E188</f>
        <v>#REF!</v>
      </c>
      <c r="F189" s="36"/>
      <c r="G189" s="36"/>
      <c r="H189" s="36" t="e">
        <f>H178-H188</f>
        <v>#REF!</v>
      </c>
      <c r="V189">
        <v>2460</v>
      </c>
      <c r="X189" s="3">
        <f>SUM(X21)</f>
        <v>243238</v>
      </c>
      <c r="Y189" s="3">
        <f>SUM(Y21)</f>
        <v>0</v>
      </c>
      <c r="Z189" s="3">
        <f>SUM(Z21)</f>
        <v>0</v>
      </c>
      <c r="AA189" s="3">
        <f>SUM(AA21)</f>
        <v>243238</v>
      </c>
    </row>
    <row r="190" spans="22:27" ht="12.75" outlineLevel="1">
      <c r="V190">
        <v>6300</v>
      </c>
      <c r="X190" s="3">
        <f>SUM(X27,X70)</f>
        <v>200000</v>
      </c>
      <c r="Y190" s="3">
        <f>SUM(Y27,Y70)</f>
        <v>0</v>
      </c>
      <c r="Z190" s="3">
        <f>SUM(Z27,Z70)</f>
        <v>0</v>
      </c>
      <c r="AA190" s="3">
        <f>SUM(AA27,AA70)</f>
        <v>200000</v>
      </c>
    </row>
    <row r="191" spans="3:27" ht="12.75" outlineLevel="1">
      <c r="C191" s="40"/>
      <c r="D191" s="41" t="s">
        <v>89</v>
      </c>
      <c r="E191" s="42" t="e">
        <f>SUM(E188:E189)</f>
        <v>#REF!</v>
      </c>
      <c r="F191" s="42"/>
      <c r="G191" s="42"/>
      <c r="H191" s="42" t="e">
        <f>SUM(H188:H189)</f>
        <v>#REF!</v>
      </c>
      <c r="V191">
        <v>2110</v>
      </c>
      <c r="X191" s="221">
        <f>SUM(X143)</f>
        <v>20000</v>
      </c>
      <c r="Y191" s="221">
        <f>SUM(Y143)</f>
        <v>0</v>
      </c>
      <c r="Z191" s="221">
        <f>SUM(Z143)</f>
        <v>0</v>
      </c>
      <c r="AA191" s="221">
        <f>SUM(AA143)</f>
        <v>20000</v>
      </c>
    </row>
    <row r="192" spans="22:27" ht="12.75" outlineLevel="1">
      <c r="V192" s="220">
        <v>2339</v>
      </c>
      <c r="X192" s="3">
        <f>SUM(X120,X121)</f>
        <v>84420</v>
      </c>
      <c r="Y192" s="3">
        <f>SUM(Y120,Y121)</f>
        <v>0</v>
      </c>
      <c r="Z192" s="3">
        <f>SUM(Z120,Z121)</f>
        <v>0</v>
      </c>
      <c r="AA192" s="3">
        <f>SUM(AA120,AA121)</f>
        <v>84420</v>
      </c>
    </row>
    <row r="193" spans="22:28" ht="12.75">
      <c r="V193">
        <v>2710</v>
      </c>
      <c r="X193" s="3">
        <f>SUM(X67)</f>
        <v>0</v>
      </c>
      <c r="Y193" s="3">
        <f>SUM(Y67)</f>
        <v>0</v>
      </c>
      <c r="Z193" s="3">
        <f>SUM(Z67)</f>
        <v>0</v>
      </c>
      <c r="AA193" s="3">
        <f>SUM(AA67)</f>
        <v>0</v>
      </c>
      <c r="AB193" s="3">
        <f>SUM(AB67)</f>
        <v>0</v>
      </c>
    </row>
    <row r="194" spans="22:27" ht="12.75">
      <c r="V194">
        <v>2320</v>
      </c>
      <c r="X194" s="3">
        <f>SUM(X134,X137)</f>
        <v>624593</v>
      </c>
      <c r="Y194" s="3">
        <f>SUM(Y134,Y137)</f>
        <v>0</v>
      </c>
      <c r="Z194" s="3">
        <f>SUM(Z134,Z137)</f>
        <v>0</v>
      </c>
      <c r="AA194" s="3">
        <f>SUM(AA134,AA137)</f>
        <v>624593</v>
      </c>
    </row>
    <row r="195" spans="22:27" ht="12.75">
      <c r="V195" t="s">
        <v>130</v>
      </c>
      <c r="X195" s="3">
        <f>SUM(X173,X171,X169,X166,X164,X162,X161,X160,X154,X150,X133,X132,X131,X110,X109,X108,X107,X106,X105,X117)+SUM(X101,X97,X96,X95,X92,X72,X59,X58,X56,X55,X54,X52,X39,X33,X32,X31)</f>
        <v>1263580</v>
      </c>
      <c r="Y195" s="3">
        <f>SUM(Y173,Y171,Y169,Y166,Y164,Y162,Y161,Y160,Y154,Y150,Y133,Y132,Y131,Y110,Y109,Y108,Y107,Y106,Y105,Y117)+SUM(Y101,Y97,Y96,Y95,Y92,Y72,Y59,Y58,Y56,Y55,Y54,Y52,Y39,Y33,Y32,Y31)</f>
        <v>49464</v>
      </c>
      <c r="Z195" s="3">
        <f>SUM(Z173,Z171,Z169,Z166,Z164,Z162,Z161,Z160,Z154,Z150,Z133,Z132,Z131,Z110,Z109,Z108,Z107,Z106,Z105,Z117)+SUM(Z101,Z97,Z96,Z95,Z92,Z72,Z59,Z58,Z56,Z55,Z54,Z52,Z39,Z33,Z32,Z31)</f>
        <v>0</v>
      </c>
      <c r="AA195" s="3">
        <f>SUM(AA173,AA171,AA169,AA166,AA164,AA162,AA161,AA160,AA154,AA150,AA133,AA132,AA131,AA110,AA109,AA108,AA107,AA106,AA105,AA117)+SUM(AA101,AA97,AA96,AA95,AA92,AA72,AA59,AA58,AA56,AA55,AA54,AA52,AA39,AA33,AA32,AA31)</f>
        <v>1313044</v>
      </c>
    </row>
    <row r="197" spans="25:26" ht="12.75">
      <c r="Y197" s="3">
        <f>SUM(Y189:Y195)</f>
        <v>49464</v>
      </c>
      <c r="Z197" s="3">
        <f>SUM(Z189:Z195)</f>
        <v>0</v>
      </c>
    </row>
  </sheetData>
  <mergeCells count="87">
    <mergeCell ref="A7:E7"/>
    <mergeCell ref="C8:D8"/>
    <mergeCell ref="E1:F1"/>
    <mergeCell ref="E2:F2"/>
    <mergeCell ref="E3:F3"/>
    <mergeCell ref="E4:F4"/>
    <mergeCell ref="G1:H1"/>
    <mergeCell ref="G2:H2"/>
    <mergeCell ref="G3:H3"/>
    <mergeCell ref="G4:H4"/>
    <mergeCell ref="P3:Q3"/>
    <mergeCell ref="N4:O4"/>
    <mergeCell ref="P4:Q4"/>
    <mergeCell ref="N1:O1"/>
    <mergeCell ref="P1:Q1"/>
    <mergeCell ref="N2:O2"/>
    <mergeCell ref="P2:Q2"/>
    <mergeCell ref="J7:N7"/>
    <mergeCell ref="L8:M8"/>
    <mergeCell ref="X1:Y1"/>
    <mergeCell ref="Z1:AA1"/>
    <mergeCell ref="X2:Y2"/>
    <mergeCell ref="X3:Y3"/>
    <mergeCell ref="X4:Y4"/>
    <mergeCell ref="T7:X7"/>
    <mergeCell ref="V8:W8"/>
    <mergeCell ref="N3:O3"/>
    <mergeCell ref="AH1:AI1"/>
    <mergeCell ref="AJ1:AK1"/>
    <mergeCell ref="AH2:AI2"/>
    <mergeCell ref="AJ2:AK2"/>
    <mergeCell ref="AH3:AI3"/>
    <mergeCell ref="AJ3:AK3"/>
    <mergeCell ref="AH4:AI4"/>
    <mergeCell ref="AJ4:AK4"/>
    <mergeCell ref="AD7:AH7"/>
    <mergeCell ref="AF8:AG8"/>
    <mergeCell ref="AR1:AS1"/>
    <mergeCell ref="AT1:AU1"/>
    <mergeCell ref="AR2:AS2"/>
    <mergeCell ref="AT2:AU2"/>
    <mergeCell ref="AR3:AS3"/>
    <mergeCell ref="AT3:AU3"/>
    <mergeCell ref="AR4:AS4"/>
    <mergeCell ref="AT4:AU4"/>
    <mergeCell ref="AN7:AR7"/>
    <mergeCell ref="AP8:AQ8"/>
    <mergeCell ref="BB1:BC1"/>
    <mergeCell ref="BD1:BE1"/>
    <mergeCell ref="BB2:BC2"/>
    <mergeCell ref="BD2:BE2"/>
    <mergeCell ref="BB3:BC3"/>
    <mergeCell ref="BD3:BE3"/>
    <mergeCell ref="BB4:BC4"/>
    <mergeCell ref="BD4:BE4"/>
    <mergeCell ref="AX7:BB7"/>
    <mergeCell ref="AZ8:BA8"/>
    <mergeCell ref="BL1:BM1"/>
    <mergeCell ref="BN1:BO1"/>
    <mergeCell ref="BL2:BM2"/>
    <mergeCell ref="BN2:BO2"/>
    <mergeCell ref="BL3:BM3"/>
    <mergeCell ref="BN3:BO3"/>
    <mergeCell ref="BL4:BM4"/>
    <mergeCell ref="BN4:BO4"/>
    <mergeCell ref="BH7:BL7"/>
    <mergeCell ref="BJ8:BK8"/>
    <mergeCell ref="BV1:BW1"/>
    <mergeCell ref="BX1:BY1"/>
    <mergeCell ref="BV2:BW2"/>
    <mergeCell ref="BX2:BY2"/>
    <mergeCell ref="BV3:BW3"/>
    <mergeCell ref="BX3:BY3"/>
    <mergeCell ref="BV4:BW4"/>
    <mergeCell ref="BX4:BY4"/>
    <mergeCell ref="CF3:CG3"/>
    <mergeCell ref="CH3:CI3"/>
    <mergeCell ref="CF4:CG4"/>
    <mergeCell ref="CH4:CI4"/>
    <mergeCell ref="CF1:CG1"/>
    <mergeCell ref="CH1:CI1"/>
    <mergeCell ref="CF2:CG2"/>
    <mergeCell ref="CH2:CI2"/>
    <mergeCell ref="CB7:CF7"/>
    <mergeCell ref="CD8:CE8"/>
    <mergeCell ref="BR7:BV7"/>
    <mergeCell ref="BT8:BU8"/>
  </mergeCells>
  <printOptions horizontalCentered="1"/>
  <pageMargins left="0.7874015748031497" right="0.1968503937007874" top="0.7874015748031497" bottom="0.7874015748031497" header="0.5118110236220472" footer="0.5118110236220472"/>
  <pageSetup horizontalDpi="300" verticalDpi="3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2006-09-29T08:17:08Z</cp:lastPrinted>
  <dcterms:created xsi:type="dcterms:W3CDTF">2001-11-04T12:47:02Z</dcterms:created>
  <dcterms:modified xsi:type="dcterms:W3CDTF">2006-09-29T08:22:08Z</dcterms:modified>
  <cp:category/>
  <cp:version/>
  <cp:contentType/>
  <cp:contentStatus/>
</cp:coreProperties>
</file>