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ognoza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<sst xmlns="http://schemas.openxmlformats.org/spreadsheetml/2006/main" count="24" uniqueCount="23">
  <si>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</si>
  <si>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</t>
  </si>
  <si>
    <t>Zarządu Powiatu Złotowskiego</t>
  </si>
  <si>
    <t>Stan zadłużenia powiatu złotowskiego</t>
  </si>
  <si>
    <t>Wyszczególnienie</t>
  </si>
  <si>
    <t>I.</t>
  </si>
  <si>
    <t>Stan zadłużenia</t>
  </si>
  <si>
    <t>Obligacje</t>
  </si>
  <si>
    <t>Prognozowane dochody budżetu powiatu</t>
  </si>
  <si>
    <t>% udział zadłużenia w dochodach</t>
  </si>
  <si>
    <t>II.</t>
  </si>
  <si>
    <t>Spłata zadłużenia</t>
  </si>
  <si>
    <t>odsetki, prowizje</t>
  </si>
  <si>
    <t>Razem spłata</t>
  </si>
  <si>
    <t>% udział spłaty w dochodach</t>
  </si>
  <si>
    <t>Kredyt długoterminowy</t>
  </si>
  <si>
    <t>Kredyt - raty kapitałowe</t>
  </si>
  <si>
    <t>Poręczenia i gwarancje</t>
  </si>
  <si>
    <t>z tytułu zaciągniętych pożyczek na dzień 31.12.2004 r. i lata następne</t>
  </si>
  <si>
    <t>oraz prognoza kształtowania długu  w latach 2004-2008</t>
  </si>
  <si>
    <t>Uchwały Nr 103/215/2005</t>
  </si>
  <si>
    <t>z dnia 12 stycznia 2005 roku</t>
  </si>
  <si>
    <t xml:space="preserve">Załącznik Nr 3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</si>
</sst>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9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28"/>
    </sheetView>
  </sheetViews>
  <sheetFormatPr defaultColWidth="9.00390625" defaultRowHeight="12.75" outlineLevelRow="1"/>
  <cols>
    <col min="1" max="1" width="3.625" style="0" customWidth="1"/>
    <col min="2" max="2" width="28.625" style="3" customWidth="1"/>
    <col min="3" max="3" width="11.75390625" style="0" hidden="1" customWidth="1"/>
    <col min="4" max="4" width="10.00390625" style="0" hidden="1" customWidth="1"/>
    <col min="5" max="5" width="10.75390625" style="0" customWidth="1"/>
    <col min="6" max="9" width="10.125" style="0" bestFit="1" customWidth="1"/>
    <col min="10" max="10" width="11.625" style="0" customWidth="1"/>
  </cols>
  <sheetData>
    <row r="1" spans="2:10" s="2" customFormat="1" ht="11.25">
      <c r="B1" s="18"/>
      <c r="E1" s="26"/>
      <c r="F1" s="26"/>
      <c r="G1" s="26"/>
      <c r="H1" s="26" t="s">
        <v>22</v>
      </c>
      <c r="I1" s="26"/>
      <c r="J1" s="26"/>
    </row>
    <row r="2" spans="2:8" s="2" customFormat="1" ht="11.25">
      <c r="B2" s="18"/>
      <c r="H2" s="2" t="s">
        <v>20</v>
      </c>
    </row>
    <row r="3" spans="2:10" s="2" customFormat="1" ht="11.25">
      <c r="B3" s="18"/>
      <c r="E3" s="26"/>
      <c r="F3" s="26"/>
      <c r="G3" s="26"/>
      <c r="H3" s="26" t="s">
        <v>2</v>
      </c>
      <c r="I3" s="26"/>
      <c r="J3" s="26"/>
    </row>
    <row r="4" spans="2:10" s="2" customFormat="1" ht="11.25">
      <c r="B4" s="18"/>
      <c r="E4" s="26"/>
      <c r="F4" s="26"/>
      <c r="G4" s="26"/>
      <c r="H4" s="26" t="s">
        <v>21</v>
      </c>
      <c r="I4" s="26"/>
      <c r="J4" s="26"/>
    </row>
    <row r="5" s="2" customFormat="1" ht="11.25">
      <c r="B5" s="18"/>
    </row>
    <row r="8" spans="1:9" ht="12.75">
      <c r="A8" s="27" t="s">
        <v>3</v>
      </c>
      <c r="B8" s="27"/>
      <c r="C8" s="27"/>
      <c r="D8" s="27"/>
      <c r="E8" s="27"/>
      <c r="F8" s="27"/>
      <c r="G8" s="27"/>
      <c r="H8" s="27"/>
      <c r="I8" s="27"/>
    </row>
    <row r="9" spans="1:9" ht="12.75">
      <c r="A9" s="27" t="s">
        <v>18</v>
      </c>
      <c r="B9" s="27"/>
      <c r="C9" s="27"/>
      <c r="D9" s="27"/>
      <c r="E9" s="27"/>
      <c r="F9" s="27"/>
      <c r="G9" s="27"/>
      <c r="H9" s="27"/>
      <c r="I9" s="27"/>
    </row>
    <row r="10" spans="1:9" ht="12.75">
      <c r="A10" s="27" t="s">
        <v>19</v>
      </c>
      <c r="B10" s="27"/>
      <c r="C10" s="27"/>
      <c r="D10" s="27"/>
      <c r="E10" s="27"/>
      <c r="F10" s="27"/>
      <c r="G10" s="27"/>
      <c r="H10" s="27"/>
      <c r="I10" s="27"/>
    </row>
    <row r="12" spans="1:9" s="20" customFormat="1" ht="12.75">
      <c r="A12" s="13" t="s">
        <v>0</v>
      </c>
      <c r="B12" s="19" t="s">
        <v>4</v>
      </c>
      <c r="C12" s="13">
        <v>2002</v>
      </c>
      <c r="D12" s="13">
        <v>2003</v>
      </c>
      <c r="E12" s="13">
        <v>2004</v>
      </c>
      <c r="F12" s="13">
        <v>2005</v>
      </c>
      <c r="G12" s="13">
        <v>2006</v>
      </c>
      <c r="H12" s="13">
        <v>2007</v>
      </c>
      <c r="I12" s="13">
        <v>2008</v>
      </c>
    </row>
    <row r="13" spans="1:9" ht="12.75">
      <c r="A13" s="14" t="s">
        <v>5</v>
      </c>
      <c r="B13" s="7" t="s">
        <v>6</v>
      </c>
      <c r="C13" s="17"/>
      <c r="D13" s="15"/>
      <c r="E13" s="15"/>
      <c r="F13" s="15"/>
      <c r="G13" s="15"/>
      <c r="H13" s="15"/>
      <c r="I13" s="15"/>
    </row>
    <row r="14" spans="1:9" ht="12.75">
      <c r="A14" s="17">
        <v>1</v>
      </c>
      <c r="B14" s="4" t="s">
        <v>7</v>
      </c>
      <c r="C14" s="5">
        <v>5000000</v>
      </c>
      <c r="D14" s="5">
        <f>C14-D23</f>
        <v>5000000</v>
      </c>
      <c r="E14" s="5">
        <v>5000000</v>
      </c>
      <c r="F14" s="5">
        <f>E14-E23</f>
        <v>4600000</v>
      </c>
      <c r="G14" s="5">
        <f>F14-F23</f>
        <v>3900000</v>
      </c>
      <c r="H14" s="5">
        <f>G14-G23</f>
        <v>2900000</v>
      </c>
      <c r="I14" s="5">
        <f>H14-H23</f>
        <v>1600000</v>
      </c>
    </row>
    <row r="15" spans="1:9" ht="12.75">
      <c r="A15" s="17">
        <v>2</v>
      </c>
      <c r="B15" s="4" t="s">
        <v>15</v>
      </c>
      <c r="C15" s="5"/>
      <c r="D15" s="5"/>
      <c r="E15" s="5"/>
      <c r="F15" s="5">
        <v>2179467</v>
      </c>
      <c r="G15" s="5"/>
      <c r="H15" s="5"/>
      <c r="I15" s="5"/>
    </row>
    <row r="16" spans="1:9" ht="12.75">
      <c r="A16" s="17">
        <v>3</v>
      </c>
      <c r="B16" s="4" t="s">
        <v>17</v>
      </c>
      <c r="C16" s="5"/>
      <c r="D16" s="5"/>
      <c r="E16" s="5"/>
      <c r="F16" s="5">
        <v>269299</v>
      </c>
      <c r="G16" s="5">
        <v>263569</v>
      </c>
      <c r="H16" s="5">
        <v>244903</v>
      </c>
      <c r="I16" s="5">
        <v>19572</v>
      </c>
    </row>
    <row r="17" spans="1:9" ht="12.75">
      <c r="A17" s="11"/>
      <c r="B17" s="6" t="s">
        <v>1</v>
      </c>
      <c r="C17" s="1">
        <f>SUM(C14:C16)</f>
        <v>5000000</v>
      </c>
      <c r="D17" s="1">
        <f aca="true" t="shared" si="0" ref="D17:I17">SUM(D14:D16)</f>
        <v>5000000</v>
      </c>
      <c r="E17" s="1">
        <f t="shared" si="0"/>
        <v>5000000</v>
      </c>
      <c r="F17" s="1">
        <f t="shared" si="0"/>
        <v>7048766</v>
      </c>
      <c r="G17" s="1">
        <f t="shared" si="0"/>
        <v>4163569</v>
      </c>
      <c r="H17" s="1">
        <f t="shared" si="0"/>
        <v>3144903</v>
      </c>
      <c r="I17" s="1">
        <f t="shared" si="0"/>
        <v>1619572</v>
      </c>
    </row>
    <row r="18" spans="1:9" ht="12.75">
      <c r="A18" s="17"/>
      <c r="B18" s="4"/>
      <c r="C18" s="17"/>
      <c r="D18" s="5"/>
      <c r="E18" s="5"/>
      <c r="F18" s="5"/>
      <c r="G18" s="5"/>
      <c r="H18" s="5"/>
      <c r="I18" s="5"/>
    </row>
    <row r="19" spans="1:9" ht="25.5">
      <c r="A19" s="17"/>
      <c r="B19" s="8" t="s">
        <v>8</v>
      </c>
      <c r="C19" s="9">
        <v>33707223</v>
      </c>
      <c r="D19" s="9">
        <v>30376630</v>
      </c>
      <c r="E19" s="9">
        <v>32822709</v>
      </c>
      <c r="F19" s="9">
        <v>31619814</v>
      </c>
      <c r="G19" s="9">
        <f>F19*G30</f>
        <v>32347069.721999995</v>
      </c>
      <c r="H19" s="9">
        <f>G19*H30</f>
        <v>33091052.325605992</v>
      </c>
      <c r="I19" s="9">
        <f>H19*I30</f>
        <v>33852146.52909493</v>
      </c>
    </row>
    <row r="20" spans="1:9" ht="25.5">
      <c r="A20" s="17"/>
      <c r="B20" s="8" t="s">
        <v>9</v>
      </c>
      <c r="C20" s="21">
        <f aca="true" t="shared" si="1" ref="C20:I20">C17/C19*100</f>
        <v>14.833615928550389</v>
      </c>
      <c r="D20" s="21">
        <f t="shared" si="1"/>
        <v>16.460022063013575</v>
      </c>
      <c r="E20" s="21">
        <f t="shared" si="1"/>
        <v>15.233355662386064</v>
      </c>
      <c r="F20" s="21">
        <f t="shared" si="1"/>
        <v>22.292243717815673</v>
      </c>
      <c r="G20" s="21">
        <f t="shared" si="1"/>
        <v>12.871549218469887</v>
      </c>
      <c r="H20" s="21">
        <f t="shared" si="1"/>
        <v>9.503786609912254</v>
      </c>
      <c r="I20" s="21">
        <f t="shared" si="1"/>
        <v>4.784252007795208</v>
      </c>
    </row>
    <row r="21" spans="1:9" ht="12.75">
      <c r="A21" s="17"/>
      <c r="B21" s="4"/>
      <c r="C21" s="17"/>
      <c r="D21" s="10"/>
      <c r="E21" s="10"/>
      <c r="F21" s="10"/>
      <c r="G21" s="10"/>
      <c r="H21" s="10"/>
      <c r="I21" s="10"/>
    </row>
    <row r="22" spans="1:9" ht="12.75">
      <c r="A22" s="22" t="s">
        <v>10</v>
      </c>
      <c r="B22" s="23" t="s">
        <v>11</v>
      </c>
      <c r="C22" s="16"/>
      <c r="D22" s="5"/>
      <c r="E22" s="5"/>
      <c r="F22" s="5"/>
      <c r="G22" s="5"/>
      <c r="H22" s="5"/>
      <c r="I22" s="5"/>
    </row>
    <row r="23" spans="1:9" ht="12.75">
      <c r="A23" s="17">
        <v>1</v>
      </c>
      <c r="B23" s="8" t="s">
        <v>16</v>
      </c>
      <c r="C23" s="9"/>
      <c r="D23" s="9"/>
      <c r="E23" s="9">
        <v>400000</v>
      </c>
      <c r="F23" s="9">
        <v>700000</v>
      </c>
      <c r="G23" s="9">
        <v>1000000</v>
      </c>
      <c r="H23" s="9">
        <v>1300000</v>
      </c>
      <c r="I23" s="9">
        <v>1600000</v>
      </c>
    </row>
    <row r="24" spans="1:9" ht="12.75">
      <c r="A24" s="17">
        <v>2</v>
      </c>
      <c r="B24" s="8" t="s">
        <v>12</v>
      </c>
      <c r="C24" s="9">
        <v>779712</v>
      </c>
      <c r="D24" s="9">
        <v>458107</v>
      </c>
      <c r="E24" s="9">
        <v>308546</v>
      </c>
      <c r="F24" s="9">
        <f>366930+47398.78</f>
        <v>414328.78</v>
      </c>
      <c r="G24" s="9">
        <f>350000+30241</f>
        <v>380241</v>
      </c>
      <c r="H24" s="9">
        <f>200000+11575</f>
        <v>211575</v>
      </c>
      <c r="I24" s="9">
        <f>115000+128</f>
        <v>115128</v>
      </c>
    </row>
    <row r="25" spans="1:9" ht="12.75">
      <c r="A25" s="17">
        <v>3</v>
      </c>
      <c r="B25" s="4" t="s">
        <v>17</v>
      </c>
      <c r="C25" s="5"/>
      <c r="D25" s="5"/>
      <c r="E25" s="5"/>
      <c r="F25" s="5">
        <f>213900+8000</f>
        <v>221900</v>
      </c>
      <c r="G25" s="5">
        <v>233328</v>
      </c>
      <c r="H25" s="5">
        <v>233328</v>
      </c>
      <c r="I25" s="5">
        <v>19444</v>
      </c>
    </row>
    <row r="26" spans="1:9" ht="12.75">
      <c r="A26" s="11"/>
      <c r="B26" s="12" t="s">
        <v>13</v>
      </c>
      <c r="C26" s="1">
        <f aca="true" t="shared" si="2" ref="C26:I26">SUM(C23:C25)</f>
        <v>779712</v>
      </c>
      <c r="D26" s="1">
        <f t="shared" si="2"/>
        <v>458107</v>
      </c>
      <c r="E26" s="1">
        <f t="shared" si="2"/>
        <v>708546</v>
      </c>
      <c r="F26" s="1">
        <f t="shared" si="2"/>
        <v>1336228.78</v>
      </c>
      <c r="G26" s="1">
        <f t="shared" si="2"/>
        <v>1613569</v>
      </c>
      <c r="H26" s="1">
        <f t="shared" si="2"/>
        <v>1744903</v>
      </c>
      <c r="I26" s="1">
        <f t="shared" si="2"/>
        <v>1734572</v>
      </c>
    </row>
    <row r="27" spans="1:9" ht="12.75">
      <c r="A27" s="11"/>
      <c r="B27" s="12" t="s">
        <v>14</v>
      </c>
      <c r="C27" s="24">
        <f aca="true" t="shared" si="3" ref="C27:I27">C26/C19*100</f>
        <v>2.313189668576376</v>
      </c>
      <c r="D27" s="25">
        <f t="shared" si="3"/>
        <v>1.5080902654441917</v>
      </c>
      <c r="E27" s="25">
        <f t="shared" si="3"/>
        <v>2.158706644232199</v>
      </c>
      <c r="F27" s="25">
        <f t="shared" si="3"/>
        <v>4.225922328322362</v>
      </c>
      <c r="G27" s="25">
        <f t="shared" si="3"/>
        <v>4.988300374245566</v>
      </c>
      <c r="H27" s="25">
        <f t="shared" si="3"/>
        <v>5.273035692037472</v>
      </c>
      <c r="I27" s="25">
        <f t="shared" si="3"/>
        <v>5.123964586733625</v>
      </c>
    </row>
    <row r="30" spans="5:9" ht="12.75" hidden="1" outlineLevel="1">
      <c r="E30">
        <v>1.023</v>
      </c>
      <c r="F30">
        <v>1.023</v>
      </c>
      <c r="G30">
        <v>1.023</v>
      </c>
      <c r="H30">
        <v>1.023</v>
      </c>
      <c r="I30">
        <v>1.023</v>
      </c>
    </row>
    <row r="31" ht="12.75" collapsed="1"/>
  </sheetData>
  <mergeCells count="9">
    <mergeCell ref="E1:G1"/>
    <mergeCell ref="E3:G3"/>
    <mergeCell ref="A10:I10"/>
    <mergeCell ref="E4:G4"/>
    <mergeCell ref="A8:I8"/>
    <mergeCell ref="A9:I9"/>
    <mergeCell ref="H1:J1"/>
    <mergeCell ref="H3:J3"/>
    <mergeCell ref="H4:J4"/>
  </mergeCells>
  <printOptions horizont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2005-01-13T10:01:22Z</cp:lastPrinted>
  <dcterms:created xsi:type="dcterms:W3CDTF">2001-11-04T12:47:02Z</dcterms:created>
  <dcterms:modified xsi:type="dcterms:W3CDTF">2005-01-13T10:02:54Z</dcterms:modified>
  <cp:category/>
  <cp:version/>
  <cp:contentType/>
  <cp:contentStatus/>
</cp:coreProperties>
</file>