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91" windowWidth="12120" windowHeight="9090" activeTab="0"/>
  </bookViews>
  <sheets>
    <sheet name="dochody NA KONIEC 2005" sheetId="1" r:id="rId1"/>
  </sheets>
  <definedNames>
    <definedName name="_xlnm.Print_Area" localSheetId="0">'dochody NA KONIEC 2005'!$A$1:$J$144</definedName>
    <definedName name="_xlnm.Print_Titles" localSheetId="0">'dochody NA KONIEC 2005'!$12:$12</definedName>
  </definedNames>
  <calcPr fullCalcOnLoad="1"/>
</workbook>
</file>

<file path=xl/sharedStrings.xml><?xml version="1.0" encoding="utf-8"?>
<sst xmlns="http://schemas.openxmlformats.org/spreadsheetml/2006/main" count="178" uniqueCount="120">
  <si>
    <t>z wykonania budżetu powiatu</t>
  </si>
  <si>
    <t>W Y K O N A N I E</t>
  </si>
  <si>
    <t>Dział</t>
  </si>
  <si>
    <t>Rozdział</t>
  </si>
  <si>
    <t>Nazwa</t>
  </si>
  <si>
    <t>Plan</t>
  </si>
  <si>
    <t>Wykonanie</t>
  </si>
  <si>
    <t>010</t>
  </si>
  <si>
    <t>Rolnictwo i łowiectwo</t>
  </si>
  <si>
    <t>01005</t>
  </si>
  <si>
    <t>Prace geodezyjne - urządzenia na potrzeby rolnictwa</t>
  </si>
  <si>
    <t>w tym:</t>
  </si>
  <si>
    <t>020</t>
  </si>
  <si>
    <t>Leśnictwo</t>
  </si>
  <si>
    <t>02001</t>
  </si>
  <si>
    <t>Gospodarka leśna</t>
  </si>
  <si>
    <t>Transport i łączność</t>
  </si>
  <si>
    <t>Drogi publiczne powiatowe</t>
  </si>
  <si>
    <t>Gospodarka gruntami i nieruchomościami</t>
  </si>
  <si>
    <t>Działalność usługowa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</si>
  <si>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</si>
  <si>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</si>
  <si>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</si>
  <si>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</si>
  <si>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</si>
  <si>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Komisje poborowe</t>
  </si>
  <si>
    <t>Komendy powiatowe Państwowej Straży Pożarnej</t>
  </si>
  <si>
    <t>Różne rozliczenia</t>
  </si>
  <si>
    <t>Oświata i wychowanie</t>
  </si>
  <si>
    <t>Licea ogólnokształcące</t>
  </si>
  <si>
    <t>Pozostała działalność</t>
  </si>
  <si>
    <t>Ochrona zdrowia</t>
  </si>
  <si>
    <t>Opieka społeczna</t>
  </si>
  <si>
    <t>Zasiłki rodzinne, pielęgnacyjne i wychowawcze</t>
  </si>
  <si>
    <t>Zespoły do spraw orzekania o stopniu niepełnosprawności</t>
  </si>
  <si>
    <t>Powiatowe urzędy pracy</t>
  </si>
  <si>
    <t>Edukacyjna opieka wychowawcza</t>
  </si>
  <si>
    <t>Specjalne ośrodki szkolno-wychowawcze</t>
  </si>
  <si>
    <t>Placówki wychowania pozaszkolnego</t>
  </si>
  <si>
    <t>Internaty i bursy szkolne</t>
  </si>
  <si>
    <t>Pomoc materialna dla uczniów</t>
  </si>
  <si>
    <t>dochodów według źródeł i działów klasyfikacji</t>
  </si>
  <si>
    <t>udział w planie dochodów w %</t>
  </si>
  <si>
    <t>wykonanie planu w %</t>
  </si>
  <si>
    <t>udział w dochodach w %</t>
  </si>
  <si>
    <t>Dotacje celowe przekazane z budżetu państwa na zadania bieżące z zakresu administracji rządowej oraz inne zadania zlecone ustawami realizowane przez powiat</t>
  </si>
  <si>
    <t xml:space="preserve">Gospodarka mieszkaniowa </t>
  </si>
  <si>
    <t>Prace geodezyjne i kartograficzne (nieiwestycyjne)</t>
  </si>
  <si>
    <t>Bezpieczeństwo publiczne i ochrona przeciwpożarowa</t>
  </si>
  <si>
    <t>Składki na ubezpieczenia zdrowotne oraz świadczenia dla osób nie objętych obowiązkiem ubezpieczenia zdrowotnego</t>
  </si>
  <si>
    <t>Dotacje celowe przekazane z budżetu państwa na zadania bieżące realizowane przez powiat na podstawie porozumień z organami administracji rządowej</t>
  </si>
  <si>
    <t>Dotacje celowe przekazane z budżetu państwa na realizację bieżących zadań własnych powiatu</t>
  </si>
  <si>
    <t>Placówki opiekunczo-wychowawcze</t>
  </si>
  <si>
    <t>Szkoły zawodowe</t>
  </si>
  <si>
    <t>Subwencje ogólne z budżetu państwa</t>
  </si>
  <si>
    <t>Część oświatowa subwencji ogólnej dla jednostek samorządu terytorialnego</t>
  </si>
  <si>
    <t>Dochody własne</t>
  </si>
  <si>
    <t>Dochody od osób prawnych, od osób fizycznych i od innych jednostek nie posiadających osobowości prawnej</t>
  </si>
  <si>
    <t>Udziały powiatów w podatkach stanowiacych dochód budżetu państwa</t>
  </si>
  <si>
    <t>Gospodarstwa pomocnicze</t>
  </si>
  <si>
    <t xml:space="preserve">Ogółem </t>
  </si>
  <si>
    <t>x</t>
  </si>
  <si>
    <t>Środki otrzymane od pozostałych jednostek zaliczanych do sektora finansów publicznych na realizację zadań bieżących jednostek zaliczanych do sektora finansów publicznych</t>
  </si>
  <si>
    <t>Bezpieczeństwo publiczne i ochrona przeciwpozarowa</t>
  </si>
  <si>
    <t>Komendy powiatowe Państwowej strazy Pozarnej</t>
  </si>
  <si>
    <t>Wpływy z innych opłat stanowiacych dochody jednostek samorządu terytorialnego</t>
  </si>
  <si>
    <t>Rózne rozliczenia</t>
  </si>
  <si>
    <t>Rózne rozliczenia finansowe</t>
  </si>
  <si>
    <t>Poradnie psychologiczno - pedagogiczne oraz inne poradnie specjalistyczne</t>
  </si>
  <si>
    <t>85324</t>
  </si>
  <si>
    <t>Państwowy Fundusz Rehabilitacji</t>
  </si>
  <si>
    <t>71014</t>
  </si>
  <si>
    <t>Pomoc społeczna</t>
  </si>
  <si>
    <t>85212</t>
  </si>
  <si>
    <t>Świadczenia rodzinne oraz składki na ubezpieczenia emerytalne i rentowe z ubezpieczenia społecznego</t>
  </si>
  <si>
    <t>85216</t>
  </si>
  <si>
    <t>01017</t>
  </si>
  <si>
    <t>Ochrona roślin</t>
  </si>
  <si>
    <t>85201</t>
  </si>
  <si>
    <t>75802</t>
  </si>
  <si>
    <t>Uzupełnienie subwencji ogólnej dla jednostek samorzadu terytorialnego</t>
  </si>
  <si>
    <t>75803</t>
  </si>
  <si>
    <t>Część wyrównanwcza subwencji ogólnej dla powiatów</t>
  </si>
  <si>
    <t>75832</t>
  </si>
  <si>
    <t>Część równoważąca subwencji ogólnej dla powiatów</t>
  </si>
  <si>
    <t>01008</t>
  </si>
  <si>
    <t>Melioracje wodne</t>
  </si>
  <si>
    <t>85141</t>
  </si>
  <si>
    <t>Ratownictwo medyczne</t>
  </si>
  <si>
    <t>80195</t>
  </si>
  <si>
    <t>Dotacje celowe przekazane z budżetu państwa na inwestycje i zakupy inwestycyjne z zakresu administracji rządowej oraz inne zadania zlecone ustawami realizowane przez powiat</t>
  </si>
  <si>
    <t>Dotacje celowe otrzymane z budżetu państwa na realizację inwestycji i zakupów inwestycyjnych własnych powiatu</t>
  </si>
  <si>
    <t>60014</t>
  </si>
  <si>
    <t>Załącznik Nr 1 do sprawozdania</t>
  </si>
  <si>
    <t>Dotacje celowe otrzymane z gminy na  inwestycje i zakupy inwestycyjne realizowane na podstawie porozumień (umów) miedzy jednostkami samorzadu terytorialnego</t>
  </si>
  <si>
    <t>75411</t>
  </si>
  <si>
    <t>Dotacje celowe otrzymane z powiatu na zadania bieżące realizowane na podstawie porozumień (umów) między jednostkami samorzadu terytorialnego</t>
  </si>
  <si>
    <t>85204</t>
  </si>
  <si>
    <t>Rodziny zastepcze</t>
  </si>
  <si>
    <t>Szkolnictwo wyższe</t>
  </si>
  <si>
    <t>80309</t>
  </si>
  <si>
    <t>Pomoc materialna dla studentów</t>
  </si>
  <si>
    <t>85415</t>
  </si>
  <si>
    <t>za  2005 rok</t>
  </si>
  <si>
    <t>za 2005 rok</t>
  </si>
  <si>
    <t>75414</t>
  </si>
  <si>
    <t>Obrona cywilna</t>
  </si>
  <si>
    <t>Środki na dofinansowanie własnych inwestycji gmin (związków gmin),powiatów (związków powiatów),samorządów województw,pozyskane z innych źródeł</t>
  </si>
  <si>
    <t>Wpływy z tytułu pomocy finansowej udzielanej między jednostkami samorządu terytorialnego na dofinansowanie własnych zadań inwestycyjnych i zakupów inwestycyjnych</t>
  </si>
  <si>
    <t>Komendy powiatowe Państwowej Strazy Pozarnej</t>
  </si>
  <si>
    <t>75011</t>
  </si>
  <si>
    <t>Urzedy wojewódzkie</t>
  </si>
  <si>
    <t>75405</t>
  </si>
  <si>
    <t>Komendy powiatowe Policji</t>
  </si>
  <si>
    <t>85111</t>
  </si>
  <si>
    <t>Szpitale powiatowe</t>
  </si>
  <si>
    <t>85220</t>
  </si>
  <si>
    <t>Jednostki specjalistyczne poradnictwa, mieszkania chronione i ośrodki interwencji kryzysowej</t>
  </si>
  <si>
    <t>Dotacje celowe otrzymane od samorządu województwa na zadania bieżące realizowane na podstawie porozumień (umów) między jednostkami samorzadu terytorialnego</t>
  </si>
  <si>
    <t>Dotacje celowe otrzymane z samorządu województwa na inwestycje i zakupy inwestycyjne  realizowane na podstawie porozimień (umów) między jednostkami samorzadu terytorialnego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</si>
</sst>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0.00000"/>
    <numFmt numFmtId="170" formatCode="0.0000"/>
    <numFmt numFmtId="171" formatCode="0.000"/>
  </numFmts>
  <fonts count="11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i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/>
    </xf>
    <xf numFmtId="4" fontId="5" fillId="0" borderId="3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4" fontId="1" fillId="0" borderId="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1" fillId="0" borderId="5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4" fontId="5" fillId="0" borderId="2" xfId="0" applyNumberFormat="1" applyFont="1" applyFill="1" applyBorder="1" applyAlignment="1">
      <alignment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/>
    </xf>
    <xf numFmtId="4" fontId="1" fillId="0" borderId="6" xfId="0" applyNumberFormat="1" applyFont="1" applyFill="1" applyBorder="1" applyAlignment="1">
      <alignment/>
    </xf>
    <xf numFmtId="4" fontId="6" fillId="0" borderId="3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4" fontId="1" fillId="0" borderId="1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4" fontId="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4" fontId="5" fillId="0" borderId="1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quotePrefix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0" fillId="0" borderId="1" xfId="0" applyNumberFormat="1" applyFont="1" applyFill="1" applyBorder="1" applyAlignment="1" quotePrefix="1">
      <alignment horizontal="center" vertical="center"/>
    </xf>
    <xf numFmtId="49" fontId="0" fillId="0" borderId="8" xfId="0" applyNumberFormat="1" applyFont="1" applyFill="1" applyBorder="1" applyAlignment="1" quotePrefix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4" fontId="5" fillId="0" borderId="1" xfId="0" applyNumberFormat="1" applyFon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left" wrapText="1"/>
    </xf>
    <xf numFmtId="4" fontId="3" fillId="0" borderId="2" xfId="0" applyNumberFormat="1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4" fontId="1" fillId="0" borderId="2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 wrapText="1"/>
    </xf>
    <xf numFmtId="4" fontId="1" fillId="0" borderId="7" xfId="0" applyNumberFormat="1" applyFont="1" applyFill="1" applyBorder="1" applyAlignment="1">
      <alignment horizontal="left" wrapText="1"/>
    </xf>
    <xf numFmtId="0" fontId="0" fillId="0" borderId="7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left" wrapText="1"/>
    </xf>
    <xf numFmtId="4" fontId="0" fillId="0" borderId="1" xfId="0" applyNumberFormat="1" applyFont="1" applyFill="1" applyBorder="1" applyAlignment="1">
      <alignment horizontal="left"/>
    </xf>
    <xf numFmtId="0" fontId="0" fillId="0" borderId="8" xfId="0" applyFont="1" applyFill="1" applyBorder="1" applyAlignment="1">
      <alignment horizontal="left" wrapText="1"/>
    </xf>
    <xf numFmtId="4" fontId="1" fillId="0" borderId="8" xfId="0" applyNumberFormat="1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 wrapText="1"/>
    </xf>
    <xf numFmtId="4" fontId="1" fillId="0" borderId="5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4" fontId="0" fillId="0" borderId="2" xfId="0" applyNumberFormat="1" applyFont="1" applyFill="1" applyBorder="1" applyAlignment="1">
      <alignment horizontal="left" wrapText="1"/>
    </xf>
    <xf numFmtId="4" fontId="0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wrapText="1"/>
    </xf>
    <xf numFmtId="4" fontId="5" fillId="0" borderId="7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/>
    </xf>
    <xf numFmtId="4" fontId="6" fillId="0" borderId="8" xfId="0" applyNumberFormat="1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/>
    </xf>
    <xf numFmtId="4" fontId="6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3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4" fontId="0" fillId="0" borderId="7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4" fontId="0" fillId="0" borderId="8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4" fontId="0" fillId="0" borderId="5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4" fontId="0" fillId="0" borderId="6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4" fontId="3" fillId="0" borderId="7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9" fillId="0" borderId="1" xfId="0" applyFont="1" applyFill="1" applyBorder="1" applyAlignment="1">
      <alignment horizontal="left" wrapText="1"/>
    </xf>
    <xf numFmtId="3" fontId="9" fillId="0" borderId="1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4" fontId="10" fillId="0" borderId="1" xfId="0" applyNumberFormat="1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/>
    </xf>
    <xf numFmtId="4" fontId="5" fillId="2" borderId="3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2" xfId="0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wrapText="1"/>
    </xf>
    <xf numFmtId="4" fontId="1" fillId="2" borderId="2" xfId="0" applyNumberFormat="1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/>
    </xf>
    <xf numFmtId="4" fontId="1" fillId="2" borderId="5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/>
    </xf>
    <xf numFmtId="0" fontId="0" fillId="2" borderId="2" xfId="0" applyFont="1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4" fontId="1" fillId="2" borderId="5" xfId="0" applyNumberFormat="1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"/>
  <sheetViews>
    <sheetView tabSelected="1" workbookViewId="0" topLeftCell="A1">
      <selection activeCell="A1" sqref="A1:J144"/>
    </sheetView>
  </sheetViews>
  <sheetFormatPr defaultColWidth="9.00390625" defaultRowHeight="12.75"/>
  <cols>
    <col min="1" max="1" width="5.75390625" style="98" customWidth="1"/>
    <col min="2" max="2" width="8.75390625" style="99" customWidth="1"/>
    <col min="3" max="3" width="31.75390625" style="2" customWidth="1"/>
    <col min="4" max="4" width="6.125" style="3" hidden="1" customWidth="1"/>
    <col min="5" max="5" width="6.75390625" style="1" hidden="1" customWidth="1"/>
    <col min="6" max="7" width="11.75390625" style="1" customWidth="1"/>
    <col min="8" max="8" width="11.75390625" style="3" customWidth="1"/>
    <col min="9" max="9" width="6.375" style="1" hidden="1" customWidth="1"/>
    <col min="10" max="10" width="5.625" style="5" hidden="1" customWidth="1"/>
    <col min="11" max="16384" width="9.125" style="1" customWidth="1"/>
  </cols>
  <sheetData>
    <row r="1" spans="6:8" ht="12.75">
      <c r="F1" s="159" t="s">
        <v>93</v>
      </c>
      <c r="G1" s="159"/>
      <c r="H1" s="159"/>
    </row>
    <row r="2" spans="6:8" ht="12.75">
      <c r="F2" s="159" t="s">
        <v>0</v>
      </c>
      <c r="G2" s="159"/>
      <c r="H2" s="159"/>
    </row>
    <row r="3" spans="6:8" ht="12.75">
      <c r="F3" s="159" t="s">
        <v>103</v>
      </c>
      <c r="G3" s="159"/>
      <c r="H3" s="159"/>
    </row>
    <row r="4" spans="6:8" ht="12.75">
      <c r="F4" s="4"/>
      <c r="G4" s="4"/>
      <c r="H4" s="5"/>
    </row>
    <row r="5" spans="6:8" ht="12.75">
      <c r="F5" s="4"/>
      <c r="G5" s="4"/>
      <c r="H5" s="5"/>
    </row>
    <row r="7" spans="1:10" ht="15.75">
      <c r="A7" s="160" t="s">
        <v>1</v>
      </c>
      <c r="B7" s="160"/>
      <c r="C7" s="160"/>
      <c r="D7" s="160"/>
      <c r="E7" s="160"/>
      <c r="F7" s="160"/>
      <c r="G7" s="160"/>
      <c r="H7" s="160"/>
      <c r="I7" s="160"/>
      <c r="J7" s="160"/>
    </row>
    <row r="8" spans="1:10" ht="15.75">
      <c r="A8" s="160" t="s">
        <v>41</v>
      </c>
      <c r="B8" s="160"/>
      <c r="C8" s="160"/>
      <c r="D8" s="160"/>
      <c r="E8" s="160"/>
      <c r="F8" s="160"/>
      <c r="G8" s="160"/>
      <c r="H8" s="160"/>
      <c r="I8" s="160"/>
      <c r="J8" s="160"/>
    </row>
    <row r="9" spans="1:10" ht="15.75">
      <c r="A9" s="160" t="s">
        <v>104</v>
      </c>
      <c r="B9" s="160"/>
      <c r="C9" s="160"/>
      <c r="D9" s="160"/>
      <c r="E9" s="160"/>
      <c r="F9" s="160"/>
      <c r="G9" s="160"/>
      <c r="H9" s="160"/>
      <c r="I9" s="160"/>
      <c r="J9" s="160"/>
    </row>
    <row r="10" spans="1:10" ht="15.75">
      <c r="A10" s="48"/>
      <c r="B10" s="48"/>
      <c r="C10" s="48"/>
      <c r="D10" s="48"/>
      <c r="E10" s="48"/>
      <c r="F10" s="48"/>
      <c r="G10" s="48"/>
      <c r="H10" s="48"/>
      <c r="I10" s="48"/>
      <c r="J10" s="48"/>
    </row>
    <row r="12" spans="1:10" ht="35.25" customHeight="1">
      <c r="A12" s="6" t="s">
        <v>2</v>
      </c>
      <c r="B12" s="40" t="s">
        <v>3</v>
      </c>
      <c r="C12" s="7" t="s">
        <v>4</v>
      </c>
      <c r="D12" s="161" t="s">
        <v>42</v>
      </c>
      <c r="E12" s="162"/>
      <c r="F12" s="8" t="s">
        <v>5</v>
      </c>
      <c r="G12" s="8" t="s">
        <v>6</v>
      </c>
      <c r="H12" s="9" t="s">
        <v>43</v>
      </c>
      <c r="I12" s="161" t="s">
        <v>44</v>
      </c>
      <c r="J12" s="162"/>
    </row>
    <row r="13" spans="1:10" ht="76.5">
      <c r="A13" s="8"/>
      <c r="B13" s="41"/>
      <c r="C13" s="123" t="s">
        <v>45</v>
      </c>
      <c r="D13" s="61"/>
      <c r="E13" s="62">
        <f>F13/$F$144*100</f>
        <v>9.21652135802378</v>
      </c>
      <c r="F13" s="124">
        <f>SUM(F15,F17,F19,F21,F25,F28,F30,F33,F36)</f>
        <v>3393271</v>
      </c>
      <c r="G13" s="124">
        <f>SUM(G15,G17,G19,G21,G25,G28,G30,G33,G36)</f>
        <v>3355985</v>
      </c>
      <c r="H13" s="125">
        <f>G13/F13*100</f>
        <v>98.90117824364751</v>
      </c>
      <c r="I13" s="10">
        <f>G13/$G$144*100</f>
        <v>9.131867366380538</v>
      </c>
      <c r="J13" s="34"/>
    </row>
    <row r="14" spans="1:10" ht="12.75">
      <c r="A14" s="11"/>
      <c r="B14" s="42"/>
      <c r="C14" s="64" t="s">
        <v>11</v>
      </c>
      <c r="D14" s="65"/>
      <c r="E14" s="66"/>
      <c r="F14" s="102"/>
      <c r="G14" s="102"/>
      <c r="H14" s="103"/>
      <c r="I14" s="12"/>
      <c r="J14" s="13"/>
    </row>
    <row r="15" spans="1:10" ht="15" customHeight="1">
      <c r="A15" s="51" t="s">
        <v>7</v>
      </c>
      <c r="B15" s="45"/>
      <c r="C15" s="60" t="s">
        <v>8</v>
      </c>
      <c r="D15" s="61"/>
      <c r="E15" s="62"/>
      <c r="F15" s="100">
        <f>SUM(F16:F16)</f>
        <v>67100</v>
      </c>
      <c r="G15" s="100">
        <f>SUM(G16:G16)</f>
        <v>67100</v>
      </c>
      <c r="H15" s="101">
        <f aca="true" t="shared" si="0" ref="H15:H47">G15/F15*100</f>
        <v>100</v>
      </c>
      <c r="I15" s="12"/>
      <c r="J15" s="13"/>
    </row>
    <row r="16" spans="1:10" ht="25.5">
      <c r="A16" s="11"/>
      <c r="B16" s="43" t="s">
        <v>9</v>
      </c>
      <c r="C16" s="67" t="s">
        <v>10</v>
      </c>
      <c r="D16" s="68">
        <f>F16/$F$13*100</f>
        <v>1.9774430041101934</v>
      </c>
      <c r="E16" s="69"/>
      <c r="F16" s="104">
        <v>67100</v>
      </c>
      <c r="G16" s="104">
        <v>67100</v>
      </c>
      <c r="H16" s="105">
        <f t="shared" si="0"/>
        <v>100</v>
      </c>
      <c r="I16" s="14"/>
      <c r="J16" s="15">
        <f>G16/$G$13*100</f>
        <v>1.9994129890330261</v>
      </c>
    </row>
    <row r="17" spans="1:10" ht="15" customHeight="1" hidden="1">
      <c r="A17" s="51" t="s">
        <v>12</v>
      </c>
      <c r="B17" s="45"/>
      <c r="C17" s="60" t="s">
        <v>13</v>
      </c>
      <c r="D17" s="61"/>
      <c r="E17" s="62"/>
      <c r="F17" s="100">
        <f>SUM(F18)</f>
        <v>0</v>
      </c>
      <c r="G17" s="100">
        <f>SUM(G18)</f>
        <v>0</v>
      </c>
      <c r="H17" s="101" t="e">
        <f t="shared" si="0"/>
        <v>#DIV/0!</v>
      </c>
      <c r="I17" s="14"/>
      <c r="J17" s="15"/>
    </row>
    <row r="18" spans="1:10" ht="25.5" customHeight="1" hidden="1">
      <c r="A18" s="11"/>
      <c r="B18" s="43" t="s">
        <v>14</v>
      </c>
      <c r="C18" s="67" t="s">
        <v>15</v>
      </c>
      <c r="D18" s="68">
        <f>F18/$F$13*100</f>
        <v>0</v>
      </c>
      <c r="E18" s="69"/>
      <c r="F18" s="104"/>
      <c r="G18" s="104"/>
      <c r="H18" s="105" t="e">
        <f t="shared" si="0"/>
        <v>#DIV/0!</v>
      </c>
      <c r="I18" s="14"/>
      <c r="J18" s="15">
        <f>G18/$G$13*100</f>
        <v>0</v>
      </c>
    </row>
    <row r="19" spans="1:10" ht="15" customHeight="1">
      <c r="A19" s="17">
        <v>700</v>
      </c>
      <c r="B19" s="45"/>
      <c r="C19" s="60" t="s">
        <v>46</v>
      </c>
      <c r="D19" s="61"/>
      <c r="E19" s="70"/>
      <c r="F19" s="100">
        <f>SUM(F20)</f>
        <v>6399</v>
      </c>
      <c r="G19" s="100">
        <f>SUM(G20)</f>
        <v>6399</v>
      </c>
      <c r="H19" s="101">
        <f t="shared" si="0"/>
        <v>100</v>
      </c>
      <c r="I19" s="14"/>
      <c r="J19" s="15"/>
    </row>
    <row r="20" spans="1:10" ht="25.5">
      <c r="A20" s="11"/>
      <c r="B20" s="42">
        <v>70005</v>
      </c>
      <c r="C20" s="67" t="s">
        <v>18</v>
      </c>
      <c r="D20" s="68">
        <f>F20/$F$13*100</f>
        <v>0.18857910258272917</v>
      </c>
      <c r="E20" s="69"/>
      <c r="F20" s="104">
        <v>6399</v>
      </c>
      <c r="G20" s="104">
        <v>6399</v>
      </c>
      <c r="H20" s="105">
        <f t="shared" si="0"/>
        <v>100</v>
      </c>
      <c r="I20" s="14"/>
      <c r="J20" s="15">
        <f>G20/$G$13*100</f>
        <v>0.19067427297797815</v>
      </c>
    </row>
    <row r="21" spans="1:10" ht="15" customHeight="1">
      <c r="A21" s="17">
        <v>710</v>
      </c>
      <c r="B21" s="45"/>
      <c r="C21" s="60" t="s">
        <v>19</v>
      </c>
      <c r="D21" s="61"/>
      <c r="E21" s="70"/>
      <c r="F21" s="100">
        <f>SUM(F22:F24)</f>
        <v>277000</v>
      </c>
      <c r="G21" s="100">
        <f>SUM(G22:G24)</f>
        <v>276991</v>
      </c>
      <c r="H21" s="106">
        <f t="shared" si="0"/>
        <v>99.99675090252708</v>
      </c>
      <c r="I21" s="14"/>
      <c r="J21" s="15"/>
    </row>
    <row r="22" spans="1:10" ht="25.5" customHeight="1">
      <c r="A22" s="11"/>
      <c r="B22" s="50">
        <v>71013</v>
      </c>
      <c r="C22" s="71" t="s">
        <v>47</v>
      </c>
      <c r="D22" s="72">
        <f>F22/$F$13*100</f>
        <v>3.094359395403432</v>
      </c>
      <c r="E22" s="73"/>
      <c r="F22" s="107">
        <v>105000</v>
      </c>
      <c r="G22" s="107">
        <v>105000</v>
      </c>
      <c r="H22" s="108">
        <f t="shared" si="0"/>
        <v>100</v>
      </c>
      <c r="I22" s="14"/>
      <c r="J22" s="15">
        <f>G22/$G$13*100</f>
        <v>3.1287386564600257</v>
      </c>
    </row>
    <row r="23" spans="1:10" ht="25.5" hidden="1">
      <c r="A23" s="11"/>
      <c r="B23" s="41" t="s">
        <v>71</v>
      </c>
      <c r="C23" s="74" t="s">
        <v>20</v>
      </c>
      <c r="D23" s="75">
        <f>F23/$F$13*100</f>
        <v>0</v>
      </c>
      <c r="E23" s="70"/>
      <c r="F23" s="109"/>
      <c r="G23" s="109"/>
      <c r="H23" s="110"/>
      <c r="I23" s="14"/>
      <c r="J23" s="15">
        <f>G23/$G$13*100</f>
        <v>0</v>
      </c>
    </row>
    <row r="24" spans="1:10" ht="25.5" customHeight="1">
      <c r="A24" s="11"/>
      <c r="B24" s="41">
        <v>71015</v>
      </c>
      <c r="C24" s="74" t="s">
        <v>21</v>
      </c>
      <c r="D24" s="75">
        <f>F24/$F$13*100</f>
        <v>5.068855390565622</v>
      </c>
      <c r="E24" s="70"/>
      <c r="F24" s="109">
        <v>172000</v>
      </c>
      <c r="G24" s="109">
        <v>171991</v>
      </c>
      <c r="H24" s="110">
        <f t="shared" si="0"/>
        <v>99.99476744186046</v>
      </c>
      <c r="I24" s="14"/>
      <c r="J24" s="15">
        <f>G24/$G$13*100</f>
        <v>5.124903716792536</v>
      </c>
    </row>
    <row r="25" spans="1:10" ht="15" customHeight="1">
      <c r="A25" s="17">
        <v>750</v>
      </c>
      <c r="B25" s="44"/>
      <c r="C25" s="64" t="s">
        <v>22</v>
      </c>
      <c r="D25" s="65"/>
      <c r="E25" s="69"/>
      <c r="F25" s="102">
        <f>SUM(F26,F27,)</f>
        <v>171500</v>
      </c>
      <c r="G25" s="102">
        <f>SUM(G26,G27)</f>
        <v>164358</v>
      </c>
      <c r="H25" s="103">
        <f t="shared" si="0"/>
        <v>95.83556851311953</v>
      </c>
      <c r="I25" s="14"/>
      <c r="J25" s="15"/>
    </row>
    <row r="26" spans="1:10" ht="25.5" customHeight="1">
      <c r="A26" s="11"/>
      <c r="B26" s="41">
        <v>75011</v>
      </c>
      <c r="C26" s="74" t="s">
        <v>23</v>
      </c>
      <c r="D26" s="75">
        <f>F26/$F$13*100</f>
        <v>4.287898019344756</v>
      </c>
      <c r="E26" s="70"/>
      <c r="F26" s="109">
        <v>145500</v>
      </c>
      <c r="G26" s="109">
        <v>145500</v>
      </c>
      <c r="H26" s="110">
        <f t="shared" si="0"/>
        <v>100</v>
      </c>
      <c r="I26" s="14"/>
      <c r="J26" s="15">
        <f>G26/$G$13*100</f>
        <v>4.335537852523179</v>
      </c>
    </row>
    <row r="27" spans="1:10" ht="25.5" customHeight="1">
      <c r="A27" s="11"/>
      <c r="B27" s="52">
        <v>75045</v>
      </c>
      <c r="C27" s="77" t="s">
        <v>25</v>
      </c>
      <c r="D27" s="78">
        <f>F27/$F$13*100</f>
        <v>0.7662223264808499</v>
      </c>
      <c r="E27" s="79"/>
      <c r="F27" s="111">
        <v>26000</v>
      </c>
      <c r="G27" s="111">
        <v>18858</v>
      </c>
      <c r="H27" s="112">
        <f t="shared" si="0"/>
        <v>72.53076923076924</v>
      </c>
      <c r="I27" s="14"/>
      <c r="J27" s="15">
        <f>G27/$G$13*100</f>
        <v>0.5619214627002206</v>
      </c>
    </row>
    <row r="28" spans="1:10" ht="25.5">
      <c r="A28" s="17">
        <v>754</v>
      </c>
      <c r="B28" s="45"/>
      <c r="C28" s="60" t="s">
        <v>48</v>
      </c>
      <c r="D28" s="61"/>
      <c r="E28" s="70"/>
      <c r="F28" s="100">
        <f>SUM(F29:F29)</f>
        <v>1860500</v>
      </c>
      <c r="G28" s="100">
        <f>SUM(G29:G29)</f>
        <v>1860500</v>
      </c>
      <c r="H28" s="101">
        <f t="shared" si="0"/>
        <v>100</v>
      </c>
      <c r="I28" s="14"/>
      <c r="J28" s="15"/>
    </row>
    <row r="29" spans="1:10" ht="25.5">
      <c r="A29" s="11"/>
      <c r="B29" s="52">
        <v>75411</v>
      </c>
      <c r="C29" s="77" t="s">
        <v>26</v>
      </c>
      <c r="D29" s="78">
        <f>F29/$F$13*100</f>
        <v>54.829101477600815</v>
      </c>
      <c r="E29" s="79"/>
      <c r="F29" s="111">
        <v>1860500</v>
      </c>
      <c r="G29" s="111">
        <v>1860500</v>
      </c>
      <c r="H29" s="112">
        <f t="shared" si="0"/>
        <v>100</v>
      </c>
      <c r="I29" s="14"/>
      <c r="J29" s="15">
        <f>G29/$G$13*100</f>
        <v>55.438269241370264</v>
      </c>
    </row>
    <row r="30" spans="1:10" ht="15" customHeight="1">
      <c r="A30" s="17">
        <v>851</v>
      </c>
      <c r="B30" s="45"/>
      <c r="C30" s="60" t="s">
        <v>31</v>
      </c>
      <c r="D30" s="61"/>
      <c r="E30" s="70"/>
      <c r="F30" s="100">
        <f>SUM(F31:F32)</f>
        <v>920128</v>
      </c>
      <c r="G30" s="100">
        <f>SUM(G31:G32)</f>
        <v>890082</v>
      </c>
      <c r="H30" s="101">
        <f t="shared" si="0"/>
        <v>96.73458475342561</v>
      </c>
      <c r="I30" s="14"/>
      <c r="J30" s="15"/>
    </row>
    <row r="31" spans="1:10" ht="25.5" customHeight="1">
      <c r="A31" s="16"/>
      <c r="B31" s="41" t="s">
        <v>87</v>
      </c>
      <c r="C31" s="74" t="s">
        <v>88</v>
      </c>
      <c r="D31" s="61"/>
      <c r="E31" s="70"/>
      <c r="F31" s="113">
        <v>47000</v>
      </c>
      <c r="G31" s="113">
        <v>47000</v>
      </c>
      <c r="H31" s="114">
        <f t="shared" si="0"/>
        <v>100</v>
      </c>
      <c r="I31" s="14"/>
      <c r="J31" s="15"/>
    </row>
    <row r="32" spans="1:10" ht="51">
      <c r="A32" s="11"/>
      <c r="B32" s="52">
        <v>85156</v>
      </c>
      <c r="C32" s="77" t="s">
        <v>49</v>
      </c>
      <c r="D32" s="78">
        <f>F32/$F$13*100</f>
        <v>25.73116028752198</v>
      </c>
      <c r="E32" s="79"/>
      <c r="F32" s="111">
        <v>873128</v>
      </c>
      <c r="G32" s="111">
        <v>843082</v>
      </c>
      <c r="H32" s="112">
        <f t="shared" si="0"/>
        <v>96.5588092467542</v>
      </c>
      <c r="I32" s="14"/>
      <c r="J32" s="15">
        <f>G32/$G$13*100</f>
        <v>25.12174518062506</v>
      </c>
    </row>
    <row r="33" spans="1:10" ht="15" customHeight="1">
      <c r="A33" s="17">
        <v>852</v>
      </c>
      <c r="B33" s="45"/>
      <c r="C33" s="60" t="s">
        <v>72</v>
      </c>
      <c r="D33" s="61"/>
      <c r="E33" s="70"/>
      <c r="F33" s="100">
        <f>SUM(F34:F35)</f>
        <v>7444</v>
      </c>
      <c r="G33" s="100">
        <f>SUM(G34:G35)</f>
        <v>7444</v>
      </c>
      <c r="H33" s="101">
        <f>G33/F33*100</f>
        <v>100</v>
      </c>
      <c r="I33" s="14"/>
      <c r="J33" s="15"/>
    </row>
    <row r="34" spans="1:10" ht="51">
      <c r="A34" s="11"/>
      <c r="B34" s="42" t="s">
        <v>73</v>
      </c>
      <c r="C34" s="67" t="s">
        <v>74</v>
      </c>
      <c r="D34" s="68">
        <f>F34/$F$13*100</f>
        <v>0.21937534608936332</v>
      </c>
      <c r="E34" s="69"/>
      <c r="F34" s="104">
        <v>7444</v>
      </c>
      <c r="G34" s="104">
        <v>7444</v>
      </c>
      <c r="H34" s="105">
        <f>G34/F34*100</f>
        <v>100</v>
      </c>
      <c r="I34" s="14"/>
      <c r="J34" s="15">
        <f>G34/$G$13*100</f>
        <v>0.22181267198750887</v>
      </c>
    </row>
    <row r="35" spans="1:10" ht="25.5" hidden="1">
      <c r="A35" s="11"/>
      <c r="B35" s="52" t="s">
        <v>75</v>
      </c>
      <c r="C35" s="77" t="s">
        <v>33</v>
      </c>
      <c r="D35" s="78">
        <f>F35/$F$13*100</f>
        <v>0</v>
      </c>
      <c r="E35" s="79"/>
      <c r="F35" s="111"/>
      <c r="G35" s="111"/>
      <c r="H35" s="112" t="e">
        <f>G35/F35*100</f>
        <v>#DIV/0!</v>
      </c>
      <c r="I35" s="14"/>
      <c r="J35" s="15">
        <f>G35/$G$13*100</f>
        <v>0</v>
      </c>
    </row>
    <row r="36" spans="1:10" ht="15" customHeight="1">
      <c r="A36" s="17">
        <v>853</v>
      </c>
      <c r="B36" s="45"/>
      <c r="C36" s="60" t="s">
        <v>32</v>
      </c>
      <c r="D36" s="61"/>
      <c r="E36" s="70"/>
      <c r="F36" s="100">
        <f>SUM(F37:F37)</f>
        <v>83200</v>
      </c>
      <c r="G36" s="100">
        <f>SUM(G37:G37)</f>
        <v>83111</v>
      </c>
      <c r="H36" s="101">
        <f t="shared" si="0"/>
        <v>99.89302884615384</v>
      </c>
      <c r="I36" s="14"/>
      <c r="J36" s="15"/>
    </row>
    <row r="37" spans="1:10" ht="25.5">
      <c r="A37" s="49"/>
      <c r="B37" s="50">
        <v>85321</v>
      </c>
      <c r="C37" s="71" t="s">
        <v>34</v>
      </c>
      <c r="D37" s="72">
        <f>F37/$F$13*100</f>
        <v>2.45191144473872</v>
      </c>
      <c r="E37" s="80"/>
      <c r="F37" s="107">
        <v>83200</v>
      </c>
      <c r="G37" s="107">
        <v>83111</v>
      </c>
      <c r="H37" s="108">
        <f t="shared" si="0"/>
        <v>99.89302884615384</v>
      </c>
      <c r="I37" s="14"/>
      <c r="J37" s="15">
        <f>G37/$G$13*100</f>
        <v>2.476500937876659</v>
      </c>
    </row>
    <row r="38" spans="1:10" ht="89.25">
      <c r="A38" s="8"/>
      <c r="B38" s="41"/>
      <c r="C38" s="123" t="s">
        <v>119</v>
      </c>
      <c r="D38" s="126"/>
      <c r="E38" s="127">
        <f>F38/$F$144*100</f>
        <v>0.13580585455779656</v>
      </c>
      <c r="F38" s="124">
        <f>SUM(F40)</f>
        <v>50000</v>
      </c>
      <c r="G38" s="124">
        <f>SUM(G40)</f>
        <v>50000</v>
      </c>
      <c r="H38" s="125">
        <f>G38/F38*100</f>
        <v>100</v>
      </c>
      <c r="I38" s="10">
        <f>G38/$G$144*100</f>
        <v>0.13605345921362189</v>
      </c>
      <c r="J38" s="34"/>
    </row>
    <row r="39" spans="1:10" ht="12.75">
      <c r="A39" s="11"/>
      <c r="B39" s="42"/>
      <c r="C39" s="64" t="s">
        <v>11</v>
      </c>
      <c r="D39" s="65"/>
      <c r="E39" s="66"/>
      <c r="F39" s="102"/>
      <c r="G39" s="102"/>
      <c r="H39" s="103"/>
      <c r="I39" s="12"/>
      <c r="J39" s="13"/>
    </row>
    <row r="40" spans="1:10" ht="29.25" customHeight="1">
      <c r="A40" s="51">
        <v>754</v>
      </c>
      <c r="B40" s="45"/>
      <c r="C40" s="60" t="s">
        <v>48</v>
      </c>
      <c r="D40" s="61"/>
      <c r="E40" s="62"/>
      <c r="F40" s="100">
        <f>SUM(F41)</f>
        <v>50000</v>
      </c>
      <c r="G40" s="100">
        <f>SUM(G41)</f>
        <v>50000</v>
      </c>
      <c r="H40" s="101">
        <f>G40/F40*100</f>
        <v>100</v>
      </c>
      <c r="I40" s="12"/>
      <c r="J40" s="13"/>
    </row>
    <row r="41" spans="1:10" ht="30.75" customHeight="1">
      <c r="A41" s="11"/>
      <c r="B41" s="41">
        <v>75411</v>
      </c>
      <c r="C41" s="74" t="s">
        <v>26</v>
      </c>
      <c r="D41" s="75">
        <f>F41/$F$13*100</f>
        <v>1.4735044740016345</v>
      </c>
      <c r="E41" s="70"/>
      <c r="F41" s="109">
        <v>50000</v>
      </c>
      <c r="G41" s="109">
        <v>50000</v>
      </c>
      <c r="H41" s="110">
        <f>G41/F41*100</f>
        <v>100</v>
      </c>
      <c r="I41" s="14"/>
      <c r="J41" s="15">
        <f>G41/$G$13*100</f>
        <v>1.4898755506952504</v>
      </c>
    </row>
    <row r="42" spans="1:10" ht="76.5">
      <c r="A42" s="8"/>
      <c r="B42" s="41"/>
      <c r="C42" s="123" t="s">
        <v>90</v>
      </c>
      <c r="D42" s="126"/>
      <c r="E42" s="127">
        <f>F42/$F$144*100</f>
        <v>0.29877288002715247</v>
      </c>
      <c r="F42" s="124">
        <f>SUM(F44)</f>
        <v>110000</v>
      </c>
      <c r="G42" s="124">
        <f>SUM(G44)</f>
        <v>109950</v>
      </c>
      <c r="H42" s="125">
        <f>G42/F42*100</f>
        <v>99.95454545454545</v>
      </c>
      <c r="I42" s="10">
        <f>G42/$G$144*100</f>
        <v>0.29918155681075453</v>
      </c>
      <c r="J42" s="34"/>
    </row>
    <row r="43" spans="1:10" ht="12.75">
      <c r="A43" s="11"/>
      <c r="B43" s="42"/>
      <c r="C43" s="64" t="s">
        <v>11</v>
      </c>
      <c r="D43" s="65"/>
      <c r="E43" s="66"/>
      <c r="F43" s="102"/>
      <c r="G43" s="102"/>
      <c r="H43" s="103"/>
      <c r="I43" s="12"/>
      <c r="J43" s="13"/>
    </row>
    <row r="44" spans="1:10" ht="29.25" customHeight="1">
      <c r="A44" s="51">
        <v>754</v>
      </c>
      <c r="B44" s="45"/>
      <c r="C44" s="60" t="s">
        <v>48</v>
      </c>
      <c r="D44" s="61"/>
      <c r="E44" s="62"/>
      <c r="F44" s="100">
        <f>SUM(F45:F46)</f>
        <v>110000</v>
      </c>
      <c r="G44" s="100">
        <f>SUM(G45:G46)</f>
        <v>109950</v>
      </c>
      <c r="H44" s="101">
        <f>G44/F44*100</f>
        <v>99.95454545454545</v>
      </c>
      <c r="I44" s="12"/>
      <c r="J44" s="13"/>
    </row>
    <row r="45" spans="1:10" ht="30.75" customHeight="1">
      <c r="A45" s="11"/>
      <c r="B45" s="41">
        <v>75411</v>
      </c>
      <c r="C45" s="74" t="s">
        <v>26</v>
      </c>
      <c r="D45" s="75">
        <f>F45/$F$13*100</f>
        <v>3.094359395403432</v>
      </c>
      <c r="E45" s="70"/>
      <c r="F45" s="109">
        <v>105000</v>
      </c>
      <c r="G45" s="109">
        <v>105000</v>
      </c>
      <c r="H45" s="110">
        <f>G45/F45*100</f>
        <v>100</v>
      </c>
      <c r="I45" s="14"/>
      <c r="J45" s="15">
        <f>G45/$G$13*100</f>
        <v>3.1287386564600257</v>
      </c>
    </row>
    <row r="46" spans="1:10" ht="25.5" customHeight="1">
      <c r="A46" s="11"/>
      <c r="B46" s="42" t="s">
        <v>105</v>
      </c>
      <c r="C46" s="81" t="s">
        <v>106</v>
      </c>
      <c r="D46" s="82">
        <f>F46/$F$13*100</f>
        <v>0.14735044740016345</v>
      </c>
      <c r="E46" s="83"/>
      <c r="F46" s="115">
        <v>5000</v>
      </c>
      <c r="G46" s="115">
        <v>4950</v>
      </c>
      <c r="H46" s="116">
        <f>G46/F46*100</f>
        <v>99</v>
      </c>
      <c r="I46" s="14"/>
      <c r="J46" s="15">
        <f>G46/$G$13*100</f>
        <v>0.14749767951882978</v>
      </c>
    </row>
    <row r="47" spans="1:10" ht="63.75">
      <c r="A47" s="8"/>
      <c r="B47" s="41"/>
      <c r="C47" s="123" t="s">
        <v>50</v>
      </c>
      <c r="D47" s="126"/>
      <c r="E47" s="127">
        <f>F47/$F$144*100</f>
        <v>0.06654486873332033</v>
      </c>
      <c r="F47" s="124">
        <f>SUM(F49,F51)</f>
        <v>24500</v>
      </c>
      <c r="G47" s="124">
        <f>SUM(G49,G51)</f>
        <v>24500</v>
      </c>
      <c r="H47" s="125">
        <f t="shared" si="0"/>
        <v>100</v>
      </c>
      <c r="I47" s="10">
        <f>G47/$G$144*100</f>
        <v>0.06666619501467472</v>
      </c>
      <c r="J47" s="34"/>
    </row>
    <row r="48" spans="1:10" ht="12.75">
      <c r="A48" s="11"/>
      <c r="B48" s="42"/>
      <c r="C48" s="64" t="s">
        <v>11</v>
      </c>
      <c r="D48" s="65"/>
      <c r="E48" s="66"/>
      <c r="F48" s="102"/>
      <c r="G48" s="102"/>
      <c r="H48" s="103"/>
      <c r="I48" s="12"/>
      <c r="J48" s="13"/>
    </row>
    <row r="49" spans="1:10" ht="15" customHeight="1">
      <c r="A49" s="51" t="s">
        <v>7</v>
      </c>
      <c r="B49" s="45"/>
      <c r="C49" s="60" t="s">
        <v>8</v>
      </c>
      <c r="D49" s="61"/>
      <c r="E49" s="62"/>
      <c r="F49" s="100">
        <f>SUM(F50)</f>
        <v>5500</v>
      </c>
      <c r="G49" s="100">
        <f>SUM(G50)</f>
        <v>5500</v>
      </c>
      <c r="H49" s="101">
        <f aca="true" t="shared" si="1" ref="H49:H54">G49/F49*100</f>
        <v>100</v>
      </c>
      <c r="I49" s="12"/>
      <c r="J49" s="13"/>
    </row>
    <row r="50" spans="1:10" ht="25.5" customHeight="1">
      <c r="A50" s="16"/>
      <c r="B50" s="42" t="s">
        <v>76</v>
      </c>
      <c r="C50" s="67" t="s">
        <v>77</v>
      </c>
      <c r="D50" s="68"/>
      <c r="E50" s="84"/>
      <c r="F50" s="104">
        <v>5500</v>
      </c>
      <c r="G50" s="104">
        <v>5500</v>
      </c>
      <c r="H50" s="105">
        <f t="shared" si="1"/>
        <v>100</v>
      </c>
      <c r="I50" s="14"/>
      <c r="J50" s="15">
        <f>G50/$G$47*100</f>
        <v>22.448979591836736</v>
      </c>
    </row>
    <row r="51" spans="1:10" ht="15" customHeight="1">
      <c r="A51" s="17">
        <v>750</v>
      </c>
      <c r="B51" s="45"/>
      <c r="C51" s="60" t="s">
        <v>22</v>
      </c>
      <c r="D51" s="61"/>
      <c r="E51" s="62"/>
      <c r="F51" s="100">
        <f>SUM(F52,F53)</f>
        <v>19000</v>
      </c>
      <c r="G51" s="100">
        <f>SUM(G52,G53)</f>
        <v>19000</v>
      </c>
      <c r="H51" s="101">
        <f t="shared" si="1"/>
        <v>100</v>
      </c>
      <c r="I51" s="12"/>
      <c r="J51" s="13"/>
    </row>
    <row r="52" spans="1:10" ht="25.5" customHeight="1">
      <c r="A52" s="16"/>
      <c r="B52" s="42">
        <v>75011</v>
      </c>
      <c r="C52" s="67" t="s">
        <v>23</v>
      </c>
      <c r="D52" s="68"/>
      <c r="E52" s="84"/>
      <c r="F52" s="104">
        <v>12000</v>
      </c>
      <c r="G52" s="104">
        <v>12000</v>
      </c>
      <c r="H52" s="105">
        <f t="shared" si="1"/>
        <v>100</v>
      </c>
      <c r="I52" s="14"/>
      <c r="J52" s="15">
        <f>G52/$G$47*100</f>
        <v>48.97959183673469</v>
      </c>
    </row>
    <row r="53" spans="1:10" ht="25.5" customHeight="1">
      <c r="A53" s="16"/>
      <c r="B53" s="41">
        <v>75045</v>
      </c>
      <c r="C53" s="74" t="s">
        <v>25</v>
      </c>
      <c r="D53" s="75"/>
      <c r="E53" s="85"/>
      <c r="F53" s="109">
        <v>7000</v>
      </c>
      <c r="G53" s="109">
        <v>7000</v>
      </c>
      <c r="H53" s="110">
        <f t="shared" si="1"/>
        <v>100</v>
      </c>
      <c r="I53" s="12"/>
      <c r="J53" s="13">
        <f>G53/$G$47*100</f>
        <v>28.57142857142857</v>
      </c>
    </row>
    <row r="54" spans="1:10" ht="51">
      <c r="A54" s="8"/>
      <c r="B54" s="41"/>
      <c r="C54" s="123" t="s">
        <v>51</v>
      </c>
      <c r="D54" s="126"/>
      <c r="E54" s="127">
        <f>F54/$F$144*100</f>
        <v>0.10973113048269964</v>
      </c>
      <c r="F54" s="124">
        <f>SUM(F56,F58,F60)</f>
        <v>40400</v>
      </c>
      <c r="G54" s="124">
        <f>SUM(G56,G58,G60)</f>
        <v>40320</v>
      </c>
      <c r="H54" s="125">
        <f t="shared" si="1"/>
        <v>99.8019801980198</v>
      </c>
      <c r="I54" s="10">
        <f>G54/$G$144*100</f>
        <v>0.1097135095098647</v>
      </c>
      <c r="J54" s="34"/>
    </row>
    <row r="55" spans="1:10" ht="12.75">
      <c r="A55" s="11"/>
      <c r="B55" s="42"/>
      <c r="C55" s="64" t="s">
        <v>11</v>
      </c>
      <c r="D55" s="65"/>
      <c r="E55" s="66"/>
      <c r="F55" s="102"/>
      <c r="G55" s="102"/>
      <c r="H55" s="103"/>
      <c r="I55" s="12"/>
      <c r="J55" s="13"/>
    </row>
    <row r="56" spans="1:10" ht="14.25" customHeight="1">
      <c r="A56" s="17">
        <v>801</v>
      </c>
      <c r="B56" s="45"/>
      <c r="C56" s="60" t="s">
        <v>28</v>
      </c>
      <c r="D56" s="75">
        <f>F56/$F$54*100</f>
        <v>0.9900990099009901</v>
      </c>
      <c r="E56" s="86"/>
      <c r="F56" s="100">
        <f>SUM(F57)</f>
        <v>400</v>
      </c>
      <c r="G56" s="100">
        <f>SUM(G57)</f>
        <v>320</v>
      </c>
      <c r="H56" s="101">
        <f>G56/F56*100</f>
        <v>80</v>
      </c>
      <c r="I56" s="18"/>
      <c r="J56" s="19"/>
    </row>
    <row r="57" spans="1:10" ht="25.5" customHeight="1">
      <c r="A57" s="11"/>
      <c r="B57" s="42" t="s">
        <v>89</v>
      </c>
      <c r="C57" s="67" t="s">
        <v>30</v>
      </c>
      <c r="D57" s="68">
        <f>F57/$F$54*100</f>
        <v>0.9900990099009901</v>
      </c>
      <c r="E57" s="69"/>
      <c r="F57" s="104">
        <v>400</v>
      </c>
      <c r="G57" s="104">
        <v>320</v>
      </c>
      <c r="H57" s="105">
        <f>G57/F57*100</f>
        <v>80</v>
      </c>
      <c r="I57" s="14"/>
      <c r="J57" s="15">
        <f>G57/$G$54*100</f>
        <v>0.7936507936507936</v>
      </c>
    </row>
    <row r="58" spans="1:10" ht="15" customHeight="1">
      <c r="A58" s="17">
        <v>852</v>
      </c>
      <c r="B58" s="45"/>
      <c r="C58" s="60" t="s">
        <v>72</v>
      </c>
      <c r="D58" s="75">
        <f>F58/$F$54*100</f>
        <v>99.00990099009901</v>
      </c>
      <c r="E58" s="86"/>
      <c r="F58" s="100">
        <f>SUM(F59)</f>
        <v>40000</v>
      </c>
      <c r="G58" s="100">
        <f>SUM(G59)</f>
        <v>40000</v>
      </c>
      <c r="H58" s="101">
        <f>G58/F58*100</f>
        <v>100</v>
      </c>
      <c r="I58" s="18"/>
      <c r="J58" s="19"/>
    </row>
    <row r="59" spans="1:10" ht="37.5" customHeight="1">
      <c r="A59" s="8"/>
      <c r="B59" s="41" t="s">
        <v>116</v>
      </c>
      <c r="C59" s="74" t="s">
        <v>117</v>
      </c>
      <c r="D59" s="75">
        <f>F59/$F$54*100</f>
        <v>99.00990099009901</v>
      </c>
      <c r="E59" s="70"/>
      <c r="F59" s="109">
        <v>40000</v>
      </c>
      <c r="G59" s="109">
        <v>40000</v>
      </c>
      <c r="H59" s="110">
        <f>G59/F59*100</f>
        <v>100</v>
      </c>
      <c r="I59" s="14"/>
      <c r="J59" s="15">
        <f>G59/$G$54*100</f>
        <v>99.20634920634922</v>
      </c>
    </row>
    <row r="60" spans="1:10" s="144" customFormat="1" ht="15" customHeight="1" hidden="1">
      <c r="A60" s="133">
        <v>854</v>
      </c>
      <c r="B60" s="134"/>
      <c r="C60" s="135" t="s">
        <v>36</v>
      </c>
      <c r="D60" s="136">
        <f>F60/$F$54*100</f>
        <v>0</v>
      </c>
      <c r="E60" s="137"/>
      <c r="F60" s="100">
        <f>SUM(F61,F62)</f>
        <v>0</v>
      </c>
      <c r="G60" s="100">
        <f>SUM(G61,G62)</f>
        <v>0</v>
      </c>
      <c r="H60" s="110" t="e">
        <f>G60/F60*100</f>
        <v>#DIV/0!</v>
      </c>
      <c r="I60" s="138"/>
      <c r="J60" s="143">
        <f>G60/$G$54*100</f>
        <v>0</v>
      </c>
    </row>
    <row r="61" spans="1:10" s="144" customFormat="1" ht="12.75" hidden="1">
      <c r="A61" s="145"/>
      <c r="B61" s="146">
        <v>85403</v>
      </c>
      <c r="C61" s="147"/>
      <c r="D61" s="148"/>
      <c r="E61" s="149"/>
      <c r="F61" s="104"/>
      <c r="G61" s="104"/>
      <c r="H61" s="105"/>
      <c r="I61" s="150"/>
      <c r="J61" s="151"/>
    </row>
    <row r="62" spans="1:10" s="140" customFormat="1" ht="12.75" hidden="1">
      <c r="A62" s="141"/>
      <c r="B62" s="146">
        <v>85415</v>
      </c>
      <c r="C62" s="152" t="s">
        <v>40</v>
      </c>
      <c r="D62" s="148">
        <f>F62/$F$54*100</f>
        <v>0</v>
      </c>
      <c r="E62" s="153"/>
      <c r="F62" s="104"/>
      <c r="G62" s="104"/>
      <c r="H62" s="105" t="e">
        <f>G62/F62*100</f>
        <v>#DIV/0!</v>
      </c>
      <c r="I62" s="154"/>
      <c r="J62" s="151">
        <f>G62/$G$54*100</f>
        <v>0</v>
      </c>
    </row>
    <row r="63" spans="1:10" s="22" customFormat="1" ht="12.75" hidden="1">
      <c r="A63" s="17"/>
      <c r="B63" s="45"/>
      <c r="C63" s="60"/>
      <c r="D63" s="61"/>
      <c r="E63" s="63"/>
      <c r="F63" s="100"/>
      <c r="G63" s="100"/>
      <c r="H63" s="101"/>
      <c r="I63" s="35"/>
      <c r="J63" s="36"/>
    </row>
    <row r="64" spans="1:10" s="22" customFormat="1" ht="12.75" hidden="1">
      <c r="A64" s="16"/>
      <c r="B64" s="44"/>
      <c r="C64" s="64"/>
      <c r="D64" s="65"/>
      <c r="E64" s="87"/>
      <c r="F64" s="102"/>
      <c r="G64" s="102"/>
      <c r="H64" s="103"/>
      <c r="I64" s="24"/>
      <c r="J64" s="25"/>
    </row>
    <row r="65" spans="1:10" ht="12.75" hidden="1">
      <c r="A65" s="26"/>
      <c r="B65" s="46"/>
      <c r="C65" s="88"/>
      <c r="D65" s="68"/>
      <c r="E65" s="89"/>
      <c r="F65" s="117"/>
      <c r="G65" s="117"/>
      <c r="H65" s="118"/>
      <c r="I65" s="27"/>
      <c r="J65" s="28"/>
    </row>
    <row r="66" spans="1:10" ht="81" customHeight="1">
      <c r="A66" s="8"/>
      <c r="B66" s="41"/>
      <c r="C66" s="123" t="s">
        <v>107</v>
      </c>
      <c r="D66" s="126"/>
      <c r="E66" s="127">
        <f>F66/$F$144*100</f>
        <v>0.06790292727889828</v>
      </c>
      <c r="F66" s="124">
        <f>SUM(F68)</f>
        <v>25000</v>
      </c>
      <c r="G66" s="124">
        <f>SUM(G68)</f>
        <v>25000</v>
      </c>
      <c r="H66" s="125">
        <f>G66/F66*100</f>
        <v>100</v>
      </c>
      <c r="I66" s="10">
        <f>G66/$G$144*100</f>
        <v>0.06802672960681094</v>
      </c>
      <c r="J66" s="34"/>
    </row>
    <row r="67" spans="1:10" ht="12.75">
      <c r="A67" s="11"/>
      <c r="B67" s="42"/>
      <c r="C67" s="64" t="s">
        <v>11</v>
      </c>
      <c r="D67" s="65"/>
      <c r="E67" s="66"/>
      <c r="F67" s="102"/>
      <c r="G67" s="102"/>
      <c r="H67" s="103"/>
      <c r="I67" s="12"/>
      <c r="J67" s="13"/>
    </row>
    <row r="68" spans="1:10" ht="15" customHeight="1">
      <c r="A68" s="17">
        <v>600</v>
      </c>
      <c r="B68" s="45"/>
      <c r="C68" s="60" t="s">
        <v>16</v>
      </c>
      <c r="D68" s="75">
        <f>F68/$F$54*100</f>
        <v>61.88118811881188</v>
      </c>
      <c r="E68" s="86"/>
      <c r="F68" s="100">
        <f>SUM(F69)</f>
        <v>25000</v>
      </c>
      <c r="G68" s="100">
        <f>SUM(G69)</f>
        <v>25000</v>
      </c>
      <c r="H68" s="101">
        <f>G68/F68*100</f>
        <v>100</v>
      </c>
      <c r="I68" s="18"/>
      <c r="J68" s="19"/>
    </row>
    <row r="69" spans="1:10" ht="25.5" customHeight="1">
      <c r="A69" s="11"/>
      <c r="B69" s="42" t="s">
        <v>92</v>
      </c>
      <c r="C69" s="81" t="s">
        <v>17</v>
      </c>
      <c r="D69" s="82">
        <f>F69/$F$54*100</f>
        <v>61.88118811881188</v>
      </c>
      <c r="E69" s="83"/>
      <c r="F69" s="115">
        <v>25000</v>
      </c>
      <c r="G69" s="115">
        <v>25000</v>
      </c>
      <c r="H69" s="116">
        <f>G69/F69*100</f>
        <v>100</v>
      </c>
      <c r="I69" s="14"/>
      <c r="J69" s="15">
        <f>G69/$G$54*100</f>
        <v>62.00396825396825</v>
      </c>
    </row>
    <row r="70" spans="1:10" ht="76.5">
      <c r="A70" s="8"/>
      <c r="B70" s="41"/>
      <c r="C70" s="123" t="s">
        <v>94</v>
      </c>
      <c r="D70" s="126"/>
      <c r="E70" s="127">
        <f>F70/$F$144*100</f>
        <v>0.6898774444510597</v>
      </c>
      <c r="F70" s="124">
        <f>SUM(F72)</f>
        <v>253994</v>
      </c>
      <c r="G70" s="124">
        <f>SUM(G72)</f>
        <v>228994</v>
      </c>
      <c r="H70" s="125">
        <f>G70/F70*100</f>
        <v>90.15724780900337</v>
      </c>
      <c r="I70" s="10">
        <f>G70/$G$144*100</f>
        <v>0.6231085167832826</v>
      </c>
      <c r="J70" s="34"/>
    </row>
    <row r="71" spans="1:10" ht="12.75">
      <c r="A71" s="11"/>
      <c r="B71" s="42"/>
      <c r="C71" s="64" t="s">
        <v>11</v>
      </c>
      <c r="D71" s="65"/>
      <c r="E71" s="66"/>
      <c r="F71" s="102"/>
      <c r="G71" s="102"/>
      <c r="H71" s="103"/>
      <c r="I71" s="12"/>
      <c r="J71" s="13"/>
    </row>
    <row r="72" spans="1:10" ht="15" customHeight="1">
      <c r="A72" s="17">
        <v>600</v>
      </c>
      <c r="B72" s="45"/>
      <c r="C72" s="60" t="s">
        <v>16</v>
      </c>
      <c r="D72" s="75">
        <f>F72/$F$54*100</f>
        <v>628.6980198019802</v>
      </c>
      <c r="E72" s="86"/>
      <c r="F72" s="100">
        <f>SUM(F73)</f>
        <v>253994</v>
      </c>
      <c r="G72" s="100">
        <f>SUM(G73)</f>
        <v>228994</v>
      </c>
      <c r="H72" s="101">
        <f>G72/F72*100</f>
        <v>90.15724780900337</v>
      </c>
      <c r="I72" s="18"/>
      <c r="J72" s="19"/>
    </row>
    <row r="73" spans="1:10" ht="25.5" customHeight="1">
      <c r="A73" s="11"/>
      <c r="B73" s="42" t="s">
        <v>92</v>
      </c>
      <c r="C73" s="81" t="s">
        <v>17</v>
      </c>
      <c r="D73" s="82">
        <f>F73/$F$54*100</f>
        <v>628.6980198019802</v>
      </c>
      <c r="E73" s="83"/>
      <c r="F73" s="115">
        <v>253994</v>
      </c>
      <c r="G73" s="115">
        <v>228994</v>
      </c>
      <c r="H73" s="116">
        <f>G73/F73*100</f>
        <v>90.15724780900337</v>
      </c>
      <c r="I73" s="14"/>
      <c r="J73" s="15">
        <f>G73/$G$54*100</f>
        <v>567.9414682539683</v>
      </c>
    </row>
    <row r="74" spans="1:10" ht="76.5">
      <c r="A74" s="8"/>
      <c r="B74" s="41"/>
      <c r="C74" s="123" t="s">
        <v>118</v>
      </c>
      <c r="D74" s="126"/>
      <c r="E74" s="127">
        <f>F74/$F$144*100</f>
        <v>2.170872881808925</v>
      </c>
      <c r="F74" s="124">
        <f>SUM(F78,F76)</f>
        <v>799256</v>
      </c>
      <c r="G74" s="124">
        <f>SUM(G78,G76)</f>
        <v>539382</v>
      </c>
      <c r="H74" s="125">
        <f>G74/F74*100</f>
        <v>67.48551152571892</v>
      </c>
      <c r="I74" s="10">
        <f>G74/$G$144*100</f>
        <v>1.467695738751236</v>
      </c>
      <c r="J74" s="34"/>
    </row>
    <row r="75" spans="1:10" ht="12.75">
      <c r="A75" s="11"/>
      <c r="B75" s="42"/>
      <c r="C75" s="64" t="s">
        <v>11</v>
      </c>
      <c r="D75" s="65"/>
      <c r="E75" s="66"/>
      <c r="F75" s="102"/>
      <c r="G75" s="102"/>
      <c r="H75" s="103"/>
      <c r="I75" s="12"/>
      <c r="J75" s="13"/>
    </row>
    <row r="76" spans="1:10" ht="15" customHeight="1">
      <c r="A76" s="17">
        <v>803</v>
      </c>
      <c r="B76" s="45"/>
      <c r="C76" s="60" t="s">
        <v>99</v>
      </c>
      <c r="D76" s="75">
        <f>F76/$F$54*100</f>
        <v>169.58415841584159</v>
      </c>
      <c r="E76" s="86"/>
      <c r="F76" s="100">
        <f>SUM(F77)</f>
        <v>68512</v>
      </c>
      <c r="G76" s="100">
        <f>SUM(G77)</f>
        <v>68512</v>
      </c>
      <c r="H76" s="101">
        <f>G76/F76*100</f>
        <v>100</v>
      </c>
      <c r="I76" s="18"/>
      <c r="J76" s="19"/>
    </row>
    <row r="77" spans="1:10" ht="25.5" customHeight="1">
      <c r="A77" s="11"/>
      <c r="B77" s="42" t="s">
        <v>100</v>
      </c>
      <c r="C77" s="81" t="s">
        <v>101</v>
      </c>
      <c r="D77" s="82">
        <f>F77/$F$54*100</f>
        <v>169.58415841584159</v>
      </c>
      <c r="E77" s="83"/>
      <c r="F77" s="115">
        <v>68512</v>
      </c>
      <c r="G77" s="115">
        <v>68512</v>
      </c>
      <c r="H77" s="116">
        <f>G77/F77*100</f>
        <v>100</v>
      </c>
      <c r="I77" s="14"/>
      <c r="J77" s="15">
        <f>G77/$G$54*100</f>
        <v>169.9206349206349</v>
      </c>
    </row>
    <row r="78" spans="1:10" ht="31.5" customHeight="1">
      <c r="A78" s="17">
        <v>854</v>
      </c>
      <c r="B78" s="45"/>
      <c r="C78" s="60" t="s">
        <v>36</v>
      </c>
      <c r="D78" s="75">
        <f>F78/$F$54*100</f>
        <v>1808.7722772277227</v>
      </c>
      <c r="E78" s="86"/>
      <c r="F78" s="100">
        <f>SUM(F79)</f>
        <v>730744</v>
      </c>
      <c r="G78" s="100">
        <f>SUM(G79)</f>
        <v>470870</v>
      </c>
      <c r="H78" s="101">
        <f>G78/F78*100</f>
        <v>64.4370668797828</v>
      </c>
      <c r="I78" s="18"/>
      <c r="J78" s="19"/>
    </row>
    <row r="79" spans="1:10" ht="25.5" customHeight="1">
      <c r="A79" s="11"/>
      <c r="B79" s="42" t="s">
        <v>102</v>
      </c>
      <c r="C79" s="81" t="s">
        <v>40</v>
      </c>
      <c r="D79" s="82">
        <f>F79/$F$54*100</f>
        <v>1808.7722772277227</v>
      </c>
      <c r="E79" s="83"/>
      <c r="F79" s="115">
        <v>730744</v>
      </c>
      <c r="G79" s="115">
        <v>470870</v>
      </c>
      <c r="H79" s="116">
        <f>G79/F79*100</f>
        <v>64.4370668797828</v>
      </c>
      <c r="I79" s="14"/>
      <c r="J79" s="15">
        <f>G79/$G$54*100</f>
        <v>1167.8323412698412</v>
      </c>
    </row>
    <row r="80" spans="1:10" ht="76.5">
      <c r="A80" s="8"/>
      <c r="B80" s="41"/>
      <c r="C80" s="123" t="s">
        <v>108</v>
      </c>
      <c r="D80" s="126"/>
      <c r="E80" s="127">
        <f>F80/$F$144*100</f>
        <v>0.5690265305971677</v>
      </c>
      <c r="F80" s="124">
        <f>SUM(F82,F84,F86)</f>
        <v>209500</v>
      </c>
      <c r="G80" s="124">
        <f>SUM(G82,G84,G86)</f>
        <v>234057</v>
      </c>
      <c r="H80" s="125">
        <f>G80/F80*100</f>
        <v>111.72171837708831</v>
      </c>
      <c r="I80" s="10">
        <f>G80/$G$144*100</f>
        <v>0.6368852900632539</v>
      </c>
      <c r="J80" s="34"/>
    </row>
    <row r="81" spans="1:10" ht="12.75">
      <c r="A81" s="11"/>
      <c r="B81" s="42"/>
      <c r="C81" s="64" t="s">
        <v>11</v>
      </c>
      <c r="D81" s="65"/>
      <c r="E81" s="66"/>
      <c r="F81" s="102"/>
      <c r="G81" s="102"/>
      <c r="H81" s="103"/>
      <c r="I81" s="12"/>
      <c r="J81" s="13"/>
    </row>
    <row r="82" spans="1:10" ht="15" customHeight="1">
      <c r="A82" s="17">
        <v>600</v>
      </c>
      <c r="B82" s="45"/>
      <c r="C82" s="60" t="s">
        <v>16</v>
      </c>
      <c r="D82" s="75">
        <f aca="true" t="shared" si="2" ref="D82:D87">F82/$F$54*100</f>
        <v>210.39603960396042</v>
      </c>
      <c r="E82" s="86"/>
      <c r="F82" s="100">
        <f>SUM(F83)</f>
        <v>85000</v>
      </c>
      <c r="G82" s="100">
        <f>SUM(G83)</f>
        <v>109557</v>
      </c>
      <c r="H82" s="101">
        <f aca="true" t="shared" si="3" ref="H82:H88">G82/F82*100</f>
        <v>128.8905882352941</v>
      </c>
      <c r="I82" s="18"/>
      <c r="J82" s="19"/>
    </row>
    <row r="83" spans="1:10" ht="25.5" customHeight="1">
      <c r="A83" s="11"/>
      <c r="B83" s="42" t="s">
        <v>92</v>
      </c>
      <c r="C83" s="81" t="s">
        <v>17</v>
      </c>
      <c r="D83" s="82">
        <f t="shared" si="2"/>
        <v>210.39603960396042</v>
      </c>
      <c r="E83" s="83"/>
      <c r="F83" s="115">
        <v>85000</v>
      </c>
      <c r="G83" s="115">
        <v>109557</v>
      </c>
      <c r="H83" s="116">
        <f t="shared" si="3"/>
        <v>128.8905882352941</v>
      </c>
      <c r="I83" s="14"/>
      <c r="J83" s="15">
        <f>G83/$G$54*100</f>
        <v>271.71875</v>
      </c>
    </row>
    <row r="84" spans="1:10" ht="31.5" customHeight="1">
      <c r="A84" s="17">
        <v>754</v>
      </c>
      <c r="B84" s="45"/>
      <c r="C84" s="60" t="s">
        <v>63</v>
      </c>
      <c r="D84" s="75">
        <f t="shared" si="2"/>
        <v>284.65346534653463</v>
      </c>
      <c r="E84" s="86"/>
      <c r="F84" s="100">
        <f>SUM(F85)</f>
        <v>115000</v>
      </c>
      <c r="G84" s="100">
        <f>SUM(G85)</f>
        <v>115000</v>
      </c>
      <c r="H84" s="101">
        <f t="shared" si="3"/>
        <v>100</v>
      </c>
      <c r="I84" s="18"/>
      <c r="J84" s="19"/>
    </row>
    <row r="85" spans="1:10" ht="25.5" customHeight="1">
      <c r="A85" s="11"/>
      <c r="B85" s="42" t="s">
        <v>95</v>
      </c>
      <c r="C85" s="81" t="s">
        <v>109</v>
      </c>
      <c r="D85" s="82">
        <f t="shared" si="2"/>
        <v>284.65346534653463</v>
      </c>
      <c r="E85" s="83"/>
      <c r="F85" s="115">
        <v>115000</v>
      </c>
      <c r="G85" s="115">
        <v>115000</v>
      </c>
      <c r="H85" s="116">
        <f t="shared" si="3"/>
        <v>100</v>
      </c>
      <c r="I85" s="14"/>
      <c r="J85" s="15">
        <f>G85/$G$54*100</f>
        <v>285.218253968254</v>
      </c>
    </row>
    <row r="86" spans="1:10" ht="31.5" customHeight="1">
      <c r="A86" s="17">
        <v>851</v>
      </c>
      <c r="B86" s="45"/>
      <c r="C86" s="60" t="s">
        <v>31</v>
      </c>
      <c r="D86" s="75">
        <f t="shared" si="2"/>
        <v>23.51485148514851</v>
      </c>
      <c r="E86" s="86"/>
      <c r="F86" s="100">
        <f>SUM(F87)</f>
        <v>9500</v>
      </c>
      <c r="G86" s="100">
        <f>SUM(G87)</f>
        <v>9500</v>
      </c>
      <c r="H86" s="101">
        <f t="shared" si="3"/>
        <v>100</v>
      </c>
      <c r="I86" s="18"/>
      <c r="J86" s="19"/>
    </row>
    <row r="87" spans="1:10" ht="25.5" customHeight="1">
      <c r="A87" s="8"/>
      <c r="B87" s="41" t="s">
        <v>114</v>
      </c>
      <c r="C87" s="74" t="s">
        <v>115</v>
      </c>
      <c r="D87" s="75">
        <f t="shared" si="2"/>
        <v>23.51485148514851</v>
      </c>
      <c r="E87" s="92"/>
      <c r="F87" s="109">
        <v>9500</v>
      </c>
      <c r="G87" s="109">
        <v>9500</v>
      </c>
      <c r="H87" s="110">
        <f t="shared" si="3"/>
        <v>100</v>
      </c>
      <c r="I87" s="14"/>
      <c r="J87" s="15">
        <f>G87/$G$54*100</f>
        <v>23.561507936507937</v>
      </c>
    </row>
    <row r="88" spans="1:10" ht="51">
      <c r="A88" s="8"/>
      <c r="B88" s="41"/>
      <c r="C88" s="123" t="s">
        <v>91</v>
      </c>
      <c r="D88" s="126"/>
      <c r="E88" s="127">
        <f>F88/$F$144*100</f>
        <v>0.6947827519176873</v>
      </c>
      <c r="F88" s="124">
        <f>SUM(F90,F92)</f>
        <v>255800</v>
      </c>
      <c r="G88" s="124">
        <f>SUM(G90,G92)</f>
        <v>52186</v>
      </c>
      <c r="H88" s="125">
        <f t="shared" si="3"/>
        <v>20.40109460516028</v>
      </c>
      <c r="I88" s="10">
        <f>G88/$G$144*100</f>
        <v>0.14200171645044143</v>
      </c>
      <c r="J88" s="34"/>
    </row>
    <row r="89" spans="1:10" ht="12.75">
      <c r="A89" s="11"/>
      <c r="B89" s="42"/>
      <c r="C89" s="64" t="s">
        <v>11</v>
      </c>
      <c r="D89" s="65"/>
      <c r="E89" s="66"/>
      <c r="F89" s="102"/>
      <c r="G89" s="102"/>
      <c r="H89" s="103"/>
      <c r="I89" s="12"/>
      <c r="J89" s="13"/>
    </row>
    <row r="90" spans="1:10" ht="15" customHeight="1">
      <c r="A90" s="17">
        <v>600</v>
      </c>
      <c r="B90" s="45"/>
      <c r="C90" s="60" t="s">
        <v>16</v>
      </c>
      <c r="D90" s="75">
        <f>F90/$F$54*100</f>
        <v>633.1683168316831</v>
      </c>
      <c r="E90" s="86"/>
      <c r="F90" s="100">
        <f>SUM(F91)</f>
        <v>255800</v>
      </c>
      <c r="G90" s="100">
        <f>SUM(G91)</f>
        <v>52186</v>
      </c>
      <c r="H90" s="101">
        <f>G90/F90*100</f>
        <v>20.40109460516028</v>
      </c>
      <c r="I90" s="18"/>
      <c r="J90" s="19"/>
    </row>
    <row r="91" spans="1:10" ht="25.5" customHeight="1">
      <c r="A91" s="11"/>
      <c r="B91" s="52" t="s">
        <v>92</v>
      </c>
      <c r="C91" s="77" t="s">
        <v>17</v>
      </c>
      <c r="D91" s="78">
        <f>F91/$F$54*100</f>
        <v>633.1683168316831</v>
      </c>
      <c r="E91" s="79"/>
      <c r="F91" s="111">
        <v>255800</v>
      </c>
      <c r="G91" s="111">
        <v>52186</v>
      </c>
      <c r="H91" s="112">
        <f>G91/F91*100</f>
        <v>20.40109460516028</v>
      </c>
      <c r="I91" s="14"/>
      <c r="J91" s="15">
        <f>G91/$G$54*100</f>
        <v>129.4295634920635</v>
      </c>
    </row>
    <row r="92" spans="1:10" s="140" customFormat="1" ht="15" customHeight="1" hidden="1">
      <c r="A92" s="133">
        <v>854</v>
      </c>
      <c r="B92" s="134"/>
      <c r="C92" s="135" t="s">
        <v>36</v>
      </c>
      <c r="D92" s="136">
        <f>F92/$F$54*100</f>
        <v>0</v>
      </c>
      <c r="E92" s="137"/>
      <c r="F92" s="100">
        <f>SUM(F93)</f>
        <v>0</v>
      </c>
      <c r="G92" s="100">
        <f>SUM(G93)</f>
        <v>0</v>
      </c>
      <c r="H92" s="101" t="e">
        <f>G92/F92*100</f>
        <v>#DIV/0!</v>
      </c>
      <c r="I92" s="138"/>
      <c r="J92" s="139"/>
    </row>
    <row r="93" spans="1:10" s="140" customFormat="1" ht="25.5" customHeight="1" hidden="1">
      <c r="A93" s="141"/>
      <c r="B93" s="146" t="s">
        <v>102</v>
      </c>
      <c r="C93" s="155" t="s">
        <v>40</v>
      </c>
      <c r="D93" s="156">
        <f>F93/$F$54*100</f>
        <v>0</v>
      </c>
      <c r="E93" s="157"/>
      <c r="F93" s="115"/>
      <c r="G93" s="115"/>
      <c r="H93" s="116" t="e">
        <f>G93/F93*100</f>
        <v>#DIV/0!</v>
      </c>
      <c r="I93" s="142"/>
      <c r="J93" s="143">
        <f>G93/$G$54*100</f>
        <v>0</v>
      </c>
    </row>
    <row r="94" spans="1:10" ht="76.5">
      <c r="A94" s="8"/>
      <c r="B94" s="41"/>
      <c r="C94" s="123" t="s">
        <v>96</v>
      </c>
      <c r="D94" s="126"/>
      <c r="E94" s="127">
        <f>F94/$F$144*100</f>
        <v>1.3695151274684614</v>
      </c>
      <c r="F94" s="124">
        <f>SUM(F96)</f>
        <v>504218</v>
      </c>
      <c r="G94" s="124">
        <f>SUM(G96)</f>
        <v>470665</v>
      </c>
      <c r="H94" s="125">
        <f>G94/F94*100</f>
        <v>93.34553704945083</v>
      </c>
      <c r="I94" s="10">
        <f>G94/$G$144*100</f>
        <v>1.280712027615587</v>
      </c>
      <c r="J94" s="34"/>
    </row>
    <row r="95" spans="1:10" ht="15.75" customHeight="1">
      <c r="A95" s="11"/>
      <c r="B95" s="42"/>
      <c r="C95" s="64" t="s">
        <v>11</v>
      </c>
      <c r="D95" s="65"/>
      <c r="E95" s="66"/>
      <c r="F95" s="102"/>
      <c r="G95" s="102"/>
      <c r="H95" s="103"/>
      <c r="I95" s="12"/>
      <c r="J95" s="13"/>
    </row>
    <row r="96" spans="1:10" ht="21.75" customHeight="1">
      <c r="A96" s="17">
        <v>852</v>
      </c>
      <c r="B96" s="45"/>
      <c r="C96" s="60" t="s">
        <v>72</v>
      </c>
      <c r="D96" s="75">
        <f>F96/$F$54*100</f>
        <v>1248.0643564356435</v>
      </c>
      <c r="E96" s="86"/>
      <c r="F96" s="100">
        <f>SUM(F97:F98)</f>
        <v>504218</v>
      </c>
      <c r="G96" s="100">
        <f>SUM(G97:G98)</f>
        <v>470665</v>
      </c>
      <c r="H96" s="101">
        <f>G96/F96*100</f>
        <v>93.34553704945083</v>
      </c>
      <c r="I96" s="18"/>
      <c r="J96" s="19"/>
    </row>
    <row r="97" spans="1:10" ht="25.5" customHeight="1">
      <c r="A97" s="11"/>
      <c r="B97" s="158" t="s">
        <v>78</v>
      </c>
      <c r="C97" s="81" t="s">
        <v>52</v>
      </c>
      <c r="D97" s="82">
        <f>F97/$F$54*100</f>
        <v>1179.4777227722773</v>
      </c>
      <c r="E97" s="83"/>
      <c r="F97" s="115">
        <v>476509</v>
      </c>
      <c r="G97" s="115">
        <v>442955</v>
      </c>
      <c r="H97" s="116">
        <f>G97/F97*100</f>
        <v>92.9583701462092</v>
      </c>
      <c r="I97" s="14"/>
      <c r="J97" s="15">
        <f>G97/$G$54*100</f>
        <v>1098.5987103174602</v>
      </c>
    </row>
    <row r="98" spans="1:10" ht="25.5" customHeight="1">
      <c r="A98" s="11"/>
      <c r="B98" s="42" t="s">
        <v>97</v>
      </c>
      <c r="C98" s="81" t="s">
        <v>98</v>
      </c>
      <c r="D98" s="82">
        <f>F98/$F$54*100</f>
        <v>68.58663366336634</v>
      </c>
      <c r="E98" s="83"/>
      <c r="F98" s="115">
        <v>27709</v>
      </c>
      <c r="G98" s="115">
        <v>27710</v>
      </c>
      <c r="H98" s="116">
        <f>G98/F98*100</f>
        <v>100.00360893572487</v>
      </c>
      <c r="I98" s="14"/>
      <c r="J98" s="15">
        <f>G98/$G$54*100</f>
        <v>68.7251984126984</v>
      </c>
    </row>
    <row r="99" spans="1:10" ht="35.25" customHeight="1">
      <c r="A99" s="8"/>
      <c r="B99" s="41"/>
      <c r="C99" s="123" t="s">
        <v>54</v>
      </c>
      <c r="D99" s="126"/>
      <c r="E99" s="127">
        <f>F99/$F$144*100</f>
        <v>60.14986882240897</v>
      </c>
      <c r="F99" s="124">
        <f>SUM(F101)</f>
        <v>22145536</v>
      </c>
      <c r="G99" s="124">
        <f>SUM(G101)</f>
        <v>22145536</v>
      </c>
      <c r="H99" s="125">
        <f>G99/F99*100</f>
        <v>100</v>
      </c>
      <c r="I99" s="10">
        <f>G99/$G$144*100</f>
        <v>60.259535578795905</v>
      </c>
      <c r="J99" s="34"/>
    </row>
    <row r="100" spans="1:10" ht="12.75">
      <c r="A100" s="11"/>
      <c r="B100" s="42"/>
      <c r="C100" s="64" t="s">
        <v>11</v>
      </c>
      <c r="D100" s="65"/>
      <c r="E100" s="66"/>
      <c r="F100" s="102"/>
      <c r="G100" s="102"/>
      <c r="H100" s="103"/>
      <c r="I100" s="12"/>
      <c r="J100" s="13"/>
    </row>
    <row r="101" spans="1:10" ht="15" customHeight="1">
      <c r="A101" s="17">
        <v>758</v>
      </c>
      <c r="B101" s="45"/>
      <c r="C101" s="60" t="s">
        <v>27</v>
      </c>
      <c r="D101" s="61"/>
      <c r="E101" s="62"/>
      <c r="F101" s="100">
        <f>SUM(F102:F105)</f>
        <v>22145536</v>
      </c>
      <c r="G101" s="100">
        <f>SUM(G102:G105)</f>
        <v>22145536</v>
      </c>
      <c r="H101" s="101">
        <f aca="true" t="shared" si="4" ref="H101:H108">G101/F101*100</f>
        <v>100</v>
      </c>
      <c r="I101" s="12"/>
      <c r="J101" s="13"/>
    </row>
    <row r="102" spans="1:10" ht="38.25">
      <c r="A102" s="11"/>
      <c r="B102" s="41">
        <v>75801</v>
      </c>
      <c r="C102" s="74" t="s">
        <v>55</v>
      </c>
      <c r="D102" s="75">
        <f>F102/$F$99*100</f>
        <v>79.3308366977435</v>
      </c>
      <c r="E102" s="70"/>
      <c r="F102" s="109">
        <v>17568239</v>
      </c>
      <c r="G102" s="109">
        <v>17568239</v>
      </c>
      <c r="H102" s="110">
        <f t="shared" si="4"/>
        <v>100</v>
      </c>
      <c r="I102" s="14"/>
      <c r="J102" s="15">
        <f>G102/$G$99*100</f>
        <v>79.3308366977435</v>
      </c>
    </row>
    <row r="103" spans="1:10" ht="25.5">
      <c r="A103" s="11"/>
      <c r="B103" s="41" t="s">
        <v>79</v>
      </c>
      <c r="C103" s="74" t="s">
        <v>80</v>
      </c>
      <c r="D103" s="75">
        <f>F103/$F$99*100</f>
        <v>1.1032652359373916</v>
      </c>
      <c r="E103" s="70"/>
      <c r="F103" s="109">
        <v>244324</v>
      </c>
      <c r="G103" s="109">
        <v>244324</v>
      </c>
      <c r="H103" s="110">
        <f t="shared" si="4"/>
        <v>100</v>
      </c>
      <c r="I103" s="14"/>
      <c r="J103" s="15">
        <f>G103/$G$99*100</f>
        <v>1.1032652359373916</v>
      </c>
    </row>
    <row r="104" spans="1:10" ht="25.5">
      <c r="A104" s="11"/>
      <c r="B104" s="41" t="s">
        <v>81</v>
      </c>
      <c r="C104" s="74" t="s">
        <v>82</v>
      </c>
      <c r="D104" s="75"/>
      <c r="E104" s="70"/>
      <c r="F104" s="109">
        <v>2442087</v>
      </c>
      <c r="G104" s="109">
        <v>2442087</v>
      </c>
      <c r="H104" s="110">
        <f t="shared" si="4"/>
        <v>100</v>
      </c>
      <c r="I104" s="14"/>
      <c r="J104" s="15">
        <f>G104/$G$99*100</f>
        <v>11.027445892481447</v>
      </c>
    </row>
    <row r="105" spans="1:10" ht="25.5" customHeight="1">
      <c r="A105" s="11"/>
      <c r="B105" s="41" t="s">
        <v>83</v>
      </c>
      <c r="C105" s="74" t="s">
        <v>84</v>
      </c>
      <c r="D105" s="75">
        <f>F105/$F$99*100</f>
        <v>8.538452173837653</v>
      </c>
      <c r="E105" s="70"/>
      <c r="F105" s="109">
        <v>1890886</v>
      </c>
      <c r="G105" s="109">
        <v>1890886</v>
      </c>
      <c r="H105" s="110">
        <f t="shared" si="4"/>
        <v>100</v>
      </c>
      <c r="I105" s="20"/>
      <c r="J105" s="21">
        <f>G105/$G$99*100</f>
        <v>8.538452173837653</v>
      </c>
    </row>
    <row r="106" spans="1:10" s="55" customFormat="1" ht="36.75" customHeight="1">
      <c r="A106" s="8"/>
      <c r="B106" s="41"/>
      <c r="C106" s="128" t="s">
        <v>56</v>
      </c>
      <c r="D106" s="129"/>
      <c r="E106" s="130">
        <f>F106/$F$144*100</f>
        <v>24.46077742224409</v>
      </c>
      <c r="F106" s="131">
        <f>SUM(F110,F113,F115,F117,F119,F122,F125,F127,F129,F133,F135,F139)</f>
        <v>9005789</v>
      </c>
      <c r="G106" s="131">
        <f>SUM(G108,G110,G113,G115,G117,G119,G122,G125,G127,G129,G133,G135,G139)</f>
        <v>9473685</v>
      </c>
      <c r="H106" s="132">
        <f t="shared" si="4"/>
        <v>105.19550258172828</v>
      </c>
      <c r="I106" s="53">
        <f>G106/$G$144*100</f>
        <v>25.778552315004028</v>
      </c>
      <c r="J106" s="54"/>
    </row>
    <row r="107" spans="1:10" ht="12.75">
      <c r="A107" s="11"/>
      <c r="B107" s="42"/>
      <c r="C107" s="64" t="s">
        <v>11</v>
      </c>
      <c r="D107" s="68"/>
      <c r="E107" s="66"/>
      <c r="F107" s="102"/>
      <c r="G107" s="102"/>
      <c r="H107" s="103"/>
      <c r="I107" s="12"/>
      <c r="J107" s="13"/>
    </row>
    <row r="108" spans="1:10" ht="13.5" customHeight="1" hidden="1">
      <c r="A108" s="51" t="s">
        <v>7</v>
      </c>
      <c r="B108" s="45"/>
      <c r="C108" s="60" t="s">
        <v>8</v>
      </c>
      <c r="D108" s="61"/>
      <c r="E108" s="62"/>
      <c r="F108" s="100">
        <f>SUM(F109:F109)</f>
        <v>0</v>
      </c>
      <c r="G108" s="100">
        <f>SUM(G109:G109)</f>
        <v>0</v>
      </c>
      <c r="H108" s="101" t="e">
        <f t="shared" si="4"/>
        <v>#DIV/0!</v>
      </c>
      <c r="I108" s="12"/>
      <c r="J108" s="13"/>
    </row>
    <row r="109" spans="1:10" ht="25.5" customHeight="1" hidden="1">
      <c r="A109" s="11"/>
      <c r="B109" s="42" t="s">
        <v>85</v>
      </c>
      <c r="C109" s="81" t="s">
        <v>86</v>
      </c>
      <c r="D109" s="82">
        <f>F109/$F$13*100</f>
        <v>0</v>
      </c>
      <c r="E109" s="83"/>
      <c r="F109" s="115"/>
      <c r="G109" s="115"/>
      <c r="H109" s="105" t="e">
        <f aca="true" t="shared" si="5" ref="H109:H141">G109/F109*100</f>
        <v>#DIV/0!</v>
      </c>
      <c r="I109" s="14"/>
      <c r="J109" s="15">
        <f>G109/$G$13*100</f>
        <v>0</v>
      </c>
    </row>
    <row r="110" spans="1:10" s="22" customFormat="1" ht="77.25" customHeight="1">
      <c r="A110" s="17"/>
      <c r="B110" s="45"/>
      <c r="C110" s="60" t="s">
        <v>62</v>
      </c>
      <c r="D110" s="61"/>
      <c r="E110" s="63">
        <f>F110/$F$144*100</f>
        <v>0.6583949312474713</v>
      </c>
      <c r="F110" s="100">
        <f>SUM(F111)</f>
        <v>242403</v>
      </c>
      <c r="G110" s="100">
        <f>SUM(G112)</f>
        <v>242263</v>
      </c>
      <c r="H110" s="101">
        <f t="shared" si="5"/>
        <v>99.9422449392128</v>
      </c>
      <c r="I110" s="35">
        <f>G110/$G$144*100</f>
        <v>0.6592143837893936</v>
      </c>
      <c r="J110" s="36"/>
    </row>
    <row r="111" spans="1:10" s="22" customFormat="1" ht="15" customHeight="1">
      <c r="A111" s="17">
        <v>20</v>
      </c>
      <c r="B111" s="45"/>
      <c r="C111" s="60" t="s">
        <v>13</v>
      </c>
      <c r="D111" s="61"/>
      <c r="E111" s="86"/>
      <c r="F111" s="100">
        <f>SUM(F112)</f>
        <v>242403</v>
      </c>
      <c r="G111" s="100">
        <f>SUM(G112)</f>
        <v>242263</v>
      </c>
      <c r="H111" s="101">
        <f t="shared" si="5"/>
        <v>99.9422449392128</v>
      </c>
      <c r="I111" s="24"/>
      <c r="J111" s="25"/>
    </row>
    <row r="112" spans="1:10" ht="25.5" customHeight="1">
      <c r="A112" s="49"/>
      <c r="B112" s="50" t="s">
        <v>14</v>
      </c>
      <c r="C112" s="71" t="s">
        <v>15</v>
      </c>
      <c r="D112" s="68">
        <f>F112/$F$54*100</f>
        <v>600.0074257425742</v>
      </c>
      <c r="E112" s="80"/>
      <c r="F112" s="107">
        <v>242403</v>
      </c>
      <c r="G112" s="107">
        <v>242263</v>
      </c>
      <c r="H112" s="108">
        <f t="shared" si="5"/>
        <v>99.9422449392128</v>
      </c>
      <c r="I112" s="27"/>
      <c r="J112" s="28"/>
    </row>
    <row r="113" spans="1:10" ht="52.5" customHeight="1">
      <c r="A113" s="38">
        <v>756</v>
      </c>
      <c r="B113" s="47"/>
      <c r="C113" s="90" t="s">
        <v>57</v>
      </c>
      <c r="D113" s="91"/>
      <c r="E113" s="80"/>
      <c r="F113" s="119">
        <f>SUM(F114)</f>
        <v>3762753</v>
      </c>
      <c r="G113" s="119">
        <f>SUM(G114)</f>
        <v>3907409</v>
      </c>
      <c r="H113" s="120">
        <f t="shared" si="5"/>
        <v>103.84441923240777</v>
      </c>
      <c r="I113" s="12"/>
      <c r="J113" s="13"/>
    </row>
    <row r="114" spans="1:10" ht="38.25">
      <c r="A114" s="8"/>
      <c r="B114" s="41">
        <v>75622</v>
      </c>
      <c r="C114" s="74" t="s">
        <v>58</v>
      </c>
      <c r="D114" s="75">
        <f>F114/$F$99*100</f>
        <v>16.991022479654593</v>
      </c>
      <c r="E114" s="92"/>
      <c r="F114" s="109">
        <f>3642753+120000</f>
        <v>3762753</v>
      </c>
      <c r="G114" s="109">
        <f>3777385+130024</f>
        <v>3907409</v>
      </c>
      <c r="H114" s="110">
        <f t="shared" si="5"/>
        <v>103.84441923240777</v>
      </c>
      <c r="I114" s="20"/>
      <c r="J114" s="21"/>
    </row>
    <row r="115" spans="1:10" ht="15" customHeight="1">
      <c r="A115" s="17">
        <v>600</v>
      </c>
      <c r="B115" s="45"/>
      <c r="C115" s="60" t="s">
        <v>16</v>
      </c>
      <c r="D115" s="61"/>
      <c r="E115" s="86"/>
      <c r="F115" s="100">
        <f>SUM(F116)</f>
        <v>4000</v>
      </c>
      <c r="G115" s="100">
        <f>SUM(G116)</f>
        <v>16420</v>
      </c>
      <c r="H115" s="101">
        <f>G115/F115*100</f>
        <v>410.50000000000006</v>
      </c>
      <c r="I115" s="18"/>
      <c r="J115" s="19"/>
    </row>
    <row r="116" spans="1:10" ht="25.5" customHeight="1">
      <c r="A116" s="11"/>
      <c r="B116" s="57">
        <v>60014</v>
      </c>
      <c r="C116" s="77" t="s">
        <v>17</v>
      </c>
      <c r="D116" s="93"/>
      <c r="E116" s="94"/>
      <c r="F116" s="111">
        <v>4000</v>
      </c>
      <c r="G116" s="111">
        <v>16420</v>
      </c>
      <c r="H116" s="112">
        <f t="shared" si="5"/>
        <v>410.50000000000006</v>
      </c>
      <c r="I116" s="30"/>
      <c r="J116" s="29"/>
    </row>
    <row r="117" spans="1:10" ht="15" customHeight="1">
      <c r="A117" s="17">
        <v>700</v>
      </c>
      <c r="B117" s="45"/>
      <c r="C117" s="60" t="s">
        <v>46</v>
      </c>
      <c r="D117" s="61"/>
      <c r="E117" s="70"/>
      <c r="F117" s="100">
        <f>SUM(F118)</f>
        <v>1992221</v>
      </c>
      <c r="G117" s="100">
        <f>SUM(G118)</f>
        <v>2023783</v>
      </c>
      <c r="H117" s="101">
        <f>G117/F117*100</f>
        <v>101.58426198699844</v>
      </c>
      <c r="I117" s="14"/>
      <c r="J117" s="15"/>
    </row>
    <row r="118" spans="1:10" ht="25.5">
      <c r="A118" s="8"/>
      <c r="B118" s="41">
        <v>70005</v>
      </c>
      <c r="C118" s="74" t="s">
        <v>18</v>
      </c>
      <c r="D118" s="95"/>
      <c r="E118" s="96"/>
      <c r="F118" s="109">
        <v>1992221</v>
      </c>
      <c r="G118" s="109">
        <v>2023783</v>
      </c>
      <c r="H118" s="110">
        <f t="shared" si="5"/>
        <v>101.58426198699844</v>
      </c>
      <c r="I118" s="30"/>
      <c r="J118" s="29"/>
    </row>
    <row r="119" spans="1:10" ht="19.5" customHeight="1">
      <c r="A119" s="17">
        <v>750</v>
      </c>
      <c r="B119" s="45"/>
      <c r="C119" s="60" t="s">
        <v>22</v>
      </c>
      <c r="D119" s="61"/>
      <c r="E119" s="86"/>
      <c r="F119" s="100">
        <f>SUM(F120:F121)</f>
        <v>124485</v>
      </c>
      <c r="G119" s="100">
        <f>SUM(G120:G121)</f>
        <v>124299</v>
      </c>
      <c r="H119" s="101">
        <f>G119/F119*100</f>
        <v>99.85058440775997</v>
      </c>
      <c r="I119" s="18"/>
      <c r="J119" s="19"/>
    </row>
    <row r="120" spans="1:10" ht="25.5" customHeight="1">
      <c r="A120" s="8"/>
      <c r="B120" s="41" t="s">
        <v>110</v>
      </c>
      <c r="C120" s="74" t="s">
        <v>111</v>
      </c>
      <c r="D120" s="75"/>
      <c r="E120" s="70"/>
      <c r="F120" s="109">
        <v>82805</v>
      </c>
      <c r="G120" s="109">
        <v>83863</v>
      </c>
      <c r="H120" s="110">
        <f>G120/F120*100</f>
        <v>101.27770062194313</v>
      </c>
      <c r="I120" s="14"/>
      <c r="J120" s="15"/>
    </row>
    <row r="121" spans="1:10" ht="25.5" customHeight="1">
      <c r="A121" s="8"/>
      <c r="B121" s="41">
        <v>75020</v>
      </c>
      <c r="C121" s="74" t="s">
        <v>24</v>
      </c>
      <c r="D121" s="75"/>
      <c r="E121" s="70"/>
      <c r="F121" s="109">
        <v>41680</v>
      </c>
      <c r="G121" s="109">
        <v>40436</v>
      </c>
      <c r="H121" s="110">
        <f t="shared" si="5"/>
        <v>97.01535508637235</v>
      </c>
      <c r="I121" s="14"/>
      <c r="J121" s="15"/>
    </row>
    <row r="122" spans="1:10" ht="26.25" customHeight="1">
      <c r="A122" s="17">
        <v>754</v>
      </c>
      <c r="B122" s="58"/>
      <c r="C122" s="60" t="s">
        <v>63</v>
      </c>
      <c r="D122" s="61"/>
      <c r="E122" s="86"/>
      <c r="F122" s="100">
        <f>SUM(F123:F124)</f>
        <v>10500</v>
      </c>
      <c r="G122" s="100">
        <f>SUM(G123:G124)</f>
        <v>10510</v>
      </c>
      <c r="H122" s="110">
        <f t="shared" si="5"/>
        <v>100.0952380952381</v>
      </c>
      <c r="I122" s="18"/>
      <c r="J122" s="19"/>
    </row>
    <row r="123" spans="1:10" ht="18.75" customHeight="1">
      <c r="A123" s="8"/>
      <c r="B123" s="41" t="s">
        <v>112</v>
      </c>
      <c r="C123" s="74" t="s">
        <v>113</v>
      </c>
      <c r="D123" s="75"/>
      <c r="E123" s="70"/>
      <c r="F123" s="109">
        <v>10000</v>
      </c>
      <c r="G123" s="109">
        <v>10000</v>
      </c>
      <c r="H123" s="110">
        <f t="shared" si="5"/>
        <v>100</v>
      </c>
      <c r="I123" s="20"/>
      <c r="J123" s="21"/>
    </row>
    <row r="124" spans="1:10" ht="25.5">
      <c r="A124" s="8"/>
      <c r="B124" s="56">
        <v>75411</v>
      </c>
      <c r="C124" s="74" t="s">
        <v>64</v>
      </c>
      <c r="D124" s="75"/>
      <c r="E124" s="70"/>
      <c r="F124" s="109">
        <v>500</v>
      </c>
      <c r="G124" s="109">
        <v>510</v>
      </c>
      <c r="H124" s="110">
        <f t="shared" si="5"/>
        <v>102</v>
      </c>
      <c r="I124" s="20"/>
      <c r="J124" s="21"/>
    </row>
    <row r="125" spans="1:10" s="22" customFormat="1" ht="51">
      <c r="A125" s="17">
        <v>756</v>
      </c>
      <c r="B125" s="45"/>
      <c r="C125" s="60" t="s">
        <v>57</v>
      </c>
      <c r="D125" s="61"/>
      <c r="E125" s="86"/>
      <c r="F125" s="100">
        <f>SUM(F126)</f>
        <v>2227766</v>
      </c>
      <c r="G125" s="100">
        <f>SUM(G126)</f>
        <v>2436572</v>
      </c>
      <c r="H125" s="101">
        <f t="shared" si="5"/>
        <v>109.37288745765939</v>
      </c>
      <c r="I125" s="18"/>
      <c r="J125" s="19"/>
    </row>
    <row r="126" spans="1:10" ht="38.25">
      <c r="A126" s="8"/>
      <c r="B126" s="41">
        <v>75618</v>
      </c>
      <c r="C126" s="74" t="s">
        <v>65</v>
      </c>
      <c r="D126" s="75"/>
      <c r="E126" s="70"/>
      <c r="F126" s="109">
        <v>2227766</v>
      </c>
      <c r="G126" s="109">
        <v>2436572</v>
      </c>
      <c r="H126" s="110">
        <f t="shared" si="5"/>
        <v>109.37288745765939</v>
      </c>
      <c r="I126" s="14"/>
      <c r="J126" s="15"/>
    </row>
    <row r="127" spans="1:10" s="22" customFormat="1" ht="15" customHeight="1">
      <c r="A127" s="17">
        <v>758</v>
      </c>
      <c r="B127" s="45"/>
      <c r="C127" s="60" t="s">
        <v>66</v>
      </c>
      <c r="D127" s="61"/>
      <c r="E127" s="86"/>
      <c r="F127" s="100">
        <f>SUM(F128)</f>
        <v>106351</v>
      </c>
      <c r="G127" s="100">
        <f>SUM(G128)</f>
        <v>166137</v>
      </c>
      <c r="H127" s="101">
        <f t="shared" si="5"/>
        <v>156.21573845097836</v>
      </c>
      <c r="I127" s="18"/>
      <c r="J127" s="19"/>
    </row>
    <row r="128" spans="1:10" ht="25.5" customHeight="1">
      <c r="A128" s="11"/>
      <c r="B128" s="52">
        <v>75814</v>
      </c>
      <c r="C128" s="77" t="s">
        <v>67</v>
      </c>
      <c r="D128" s="78"/>
      <c r="E128" s="79"/>
      <c r="F128" s="111">
        <v>106351</v>
      </c>
      <c r="G128" s="111">
        <v>166137</v>
      </c>
      <c r="H128" s="112">
        <f t="shared" si="5"/>
        <v>156.21573845097836</v>
      </c>
      <c r="I128" s="14"/>
      <c r="J128" s="15"/>
    </row>
    <row r="129" spans="1:10" ht="15" customHeight="1">
      <c r="A129" s="17">
        <v>801</v>
      </c>
      <c r="B129" s="45"/>
      <c r="C129" s="60" t="s">
        <v>28</v>
      </c>
      <c r="D129" s="61"/>
      <c r="E129" s="70"/>
      <c r="F129" s="100">
        <f>SUM(F130:F132)</f>
        <v>210419</v>
      </c>
      <c r="G129" s="100">
        <f>SUM(G130:G132)</f>
        <v>210865</v>
      </c>
      <c r="H129" s="101">
        <f t="shared" si="5"/>
        <v>100.21195804561376</v>
      </c>
      <c r="I129" s="14"/>
      <c r="J129" s="15"/>
    </row>
    <row r="130" spans="1:10" ht="25.5" customHeight="1">
      <c r="A130" s="11"/>
      <c r="B130" s="41">
        <v>80120</v>
      </c>
      <c r="C130" s="74" t="s">
        <v>29</v>
      </c>
      <c r="D130" s="75"/>
      <c r="E130" s="70"/>
      <c r="F130" s="109">
        <v>5122</v>
      </c>
      <c r="G130" s="109">
        <v>4457</v>
      </c>
      <c r="H130" s="110">
        <f t="shared" si="5"/>
        <v>87.0167903162827</v>
      </c>
      <c r="I130" s="14"/>
      <c r="J130" s="15"/>
    </row>
    <row r="131" spans="1:10" ht="25.5" customHeight="1">
      <c r="A131" s="11"/>
      <c r="B131" s="41">
        <v>80130</v>
      </c>
      <c r="C131" s="74" t="s">
        <v>53</v>
      </c>
      <c r="D131" s="75"/>
      <c r="E131" s="70"/>
      <c r="F131" s="109">
        <v>204539</v>
      </c>
      <c r="G131" s="109">
        <v>205650</v>
      </c>
      <c r="H131" s="110">
        <f>G131/F131*100</f>
        <v>100.54317269567173</v>
      </c>
      <c r="I131" s="14"/>
      <c r="J131" s="15"/>
    </row>
    <row r="132" spans="1:10" ht="25.5" customHeight="1">
      <c r="A132" s="11"/>
      <c r="B132" s="52">
        <v>80197</v>
      </c>
      <c r="C132" s="77" t="s">
        <v>59</v>
      </c>
      <c r="D132" s="78"/>
      <c r="E132" s="79"/>
      <c r="F132" s="111">
        <v>758</v>
      </c>
      <c r="G132" s="111">
        <v>758</v>
      </c>
      <c r="H132" s="112">
        <f>G132/F132*100</f>
        <v>100</v>
      </c>
      <c r="I132" s="14"/>
      <c r="J132" s="15"/>
    </row>
    <row r="133" spans="1:10" s="22" customFormat="1" ht="15" customHeight="1">
      <c r="A133" s="17">
        <v>852</v>
      </c>
      <c r="B133" s="45"/>
      <c r="C133" s="60" t="s">
        <v>72</v>
      </c>
      <c r="D133" s="61"/>
      <c r="E133" s="86"/>
      <c r="F133" s="100">
        <f>SUM(F134)</f>
        <v>11635</v>
      </c>
      <c r="G133" s="100">
        <f>SUM(G134)</f>
        <v>13532</v>
      </c>
      <c r="H133" s="101">
        <f>G133/F133*100</f>
        <v>116.30425440481307</v>
      </c>
      <c r="I133" s="18"/>
      <c r="J133" s="19"/>
    </row>
    <row r="134" spans="1:10" ht="25.5" customHeight="1">
      <c r="A134" s="11"/>
      <c r="B134" s="42" t="s">
        <v>78</v>
      </c>
      <c r="C134" s="67" t="s">
        <v>52</v>
      </c>
      <c r="D134" s="68"/>
      <c r="E134" s="69"/>
      <c r="F134" s="104">
        <v>11635</v>
      </c>
      <c r="G134" s="104">
        <v>13532</v>
      </c>
      <c r="H134" s="105">
        <f>G134/F134*100</f>
        <v>116.30425440481307</v>
      </c>
      <c r="I134" s="14"/>
      <c r="J134" s="15"/>
    </row>
    <row r="135" spans="1:10" s="22" customFormat="1" ht="15" customHeight="1">
      <c r="A135" s="17">
        <v>853</v>
      </c>
      <c r="B135" s="45"/>
      <c r="C135" s="60" t="s">
        <v>32</v>
      </c>
      <c r="D135" s="61"/>
      <c r="E135" s="86"/>
      <c r="F135" s="100">
        <f>SUM(F136:F138)</f>
        <v>30200</v>
      </c>
      <c r="G135" s="100">
        <f>SUM(G136:G138)</f>
        <v>31113</v>
      </c>
      <c r="H135" s="101">
        <f t="shared" si="5"/>
        <v>103.02317880794702</v>
      </c>
      <c r="I135" s="18"/>
      <c r="J135" s="19"/>
    </row>
    <row r="136" spans="1:10" ht="25.5" customHeight="1" hidden="1">
      <c r="A136" s="11"/>
      <c r="B136" s="41">
        <v>85321</v>
      </c>
      <c r="C136" s="74" t="s">
        <v>34</v>
      </c>
      <c r="D136" s="75"/>
      <c r="E136" s="70"/>
      <c r="F136" s="109"/>
      <c r="G136" s="109"/>
      <c r="H136" s="110" t="e">
        <f t="shared" si="5"/>
        <v>#DIV/0!</v>
      </c>
      <c r="I136" s="14"/>
      <c r="J136" s="15"/>
    </row>
    <row r="137" spans="1:10" ht="25.5" customHeight="1">
      <c r="A137" s="11"/>
      <c r="B137" s="41" t="s">
        <v>69</v>
      </c>
      <c r="C137" s="74" t="s">
        <v>70</v>
      </c>
      <c r="D137" s="75"/>
      <c r="E137" s="70"/>
      <c r="F137" s="109">
        <v>29000</v>
      </c>
      <c r="G137" s="109">
        <v>29898</v>
      </c>
      <c r="H137" s="110">
        <f t="shared" si="5"/>
        <v>103.09655172413794</v>
      </c>
      <c r="I137" s="14"/>
      <c r="J137" s="15"/>
    </row>
    <row r="138" spans="1:10" ht="25.5" customHeight="1">
      <c r="A138" s="16"/>
      <c r="B138" s="52">
        <v>85333</v>
      </c>
      <c r="C138" s="77" t="s">
        <v>35</v>
      </c>
      <c r="D138" s="78"/>
      <c r="E138" s="79"/>
      <c r="F138" s="111">
        <v>1200</v>
      </c>
      <c r="G138" s="111">
        <v>1215</v>
      </c>
      <c r="H138" s="112">
        <f t="shared" si="5"/>
        <v>101.25</v>
      </c>
      <c r="I138" s="18"/>
      <c r="J138" s="15"/>
    </row>
    <row r="139" spans="1:10" s="22" customFormat="1" ht="15" customHeight="1">
      <c r="A139" s="17">
        <v>854</v>
      </c>
      <c r="B139" s="45"/>
      <c r="C139" s="60" t="s">
        <v>36</v>
      </c>
      <c r="D139" s="61"/>
      <c r="E139" s="86"/>
      <c r="F139" s="100">
        <f>SUM(F140:F143)</f>
        <v>283056</v>
      </c>
      <c r="G139" s="100">
        <f>SUM(G140:G143)</f>
        <v>290782</v>
      </c>
      <c r="H139" s="101">
        <f t="shared" si="5"/>
        <v>102.72949522356001</v>
      </c>
      <c r="I139" s="18"/>
      <c r="J139" s="19"/>
    </row>
    <row r="140" spans="1:10" ht="25.5">
      <c r="A140" s="59"/>
      <c r="B140" s="41">
        <v>85403</v>
      </c>
      <c r="C140" s="74" t="s">
        <v>37</v>
      </c>
      <c r="D140" s="75"/>
      <c r="E140" s="70"/>
      <c r="F140" s="109">
        <v>60480</v>
      </c>
      <c r="G140" s="109">
        <v>62744</v>
      </c>
      <c r="H140" s="110">
        <f t="shared" si="5"/>
        <v>103.74338624338624</v>
      </c>
      <c r="I140" s="39"/>
      <c r="J140" s="28"/>
    </row>
    <row r="141" spans="1:10" ht="38.25">
      <c r="A141" s="16"/>
      <c r="B141" s="41">
        <v>85406</v>
      </c>
      <c r="C141" s="74" t="s">
        <v>68</v>
      </c>
      <c r="D141" s="75"/>
      <c r="E141" s="70"/>
      <c r="F141" s="109">
        <v>1795</v>
      </c>
      <c r="G141" s="109">
        <v>1864</v>
      </c>
      <c r="H141" s="110">
        <f t="shared" si="5"/>
        <v>103.84401114206128</v>
      </c>
      <c r="I141" s="37"/>
      <c r="J141" s="23"/>
    </row>
    <row r="142" spans="1:10" ht="25.5">
      <c r="A142" s="16"/>
      <c r="B142" s="41">
        <v>85407</v>
      </c>
      <c r="C142" s="74" t="s">
        <v>38</v>
      </c>
      <c r="D142" s="75"/>
      <c r="E142" s="70"/>
      <c r="F142" s="109">
        <v>4525</v>
      </c>
      <c r="G142" s="109">
        <v>5034</v>
      </c>
      <c r="H142" s="110">
        <f>G142/F142*100</f>
        <v>111.24861878453038</v>
      </c>
      <c r="I142" s="18"/>
      <c r="J142" s="15"/>
    </row>
    <row r="143" spans="1:10" ht="25.5" customHeight="1">
      <c r="A143" s="16"/>
      <c r="B143" s="41">
        <v>85410</v>
      </c>
      <c r="C143" s="74" t="s">
        <v>39</v>
      </c>
      <c r="D143" s="75"/>
      <c r="E143" s="70"/>
      <c r="F143" s="109">
        <v>216256</v>
      </c>
      <c r="G143" s="109">
        <v>221140</v>
      </c>
      <c r="H143" s="110">
        <f>G143/F143*100</f>
        <v>102.25843444806155</v>
      </c>
      <c r="I143" s="31"/>
      <c r="J143" s="21"/>
    </row>
    <row r="144" spans="1:10" ht="30.75" customHeight="1">
      <c r="A144" s="17"/>
      <c r="B144" s="45"/>
      <c r="C144" s="60" t="s">
        <v>60</v>
      </c>
      <c r="D144" s="97" t="s">
        <v>61</v>
      </c>
      <c r="E144" s="76">
        <f>SUM(E13:E143)</f>
        <v>100.65839493124749</v>
      </c>
      <c r="F144" s="100">
        <f>SUM(F13,F38,F42,F47,F54,F66,F70,F74,F80,F88,F94,F99,F106)</f>
        <v>36817264</v>
      </c>
      <c r="G144" s="100">
        <f>SUM(G13,G38,G42,G47,G54,G66,G70,G74,G80,G88,G94,G99,G106)</f>
        <v>36750260</v>
      </c>
      <c r="H144" s="106">
        <f>G144/F144*100</f>
        <v>99.81800929042419</v>
      </c>
      <c r="I144" s="10">
        <f>SUM(I13:I143)</f>
        <v>100.65921438378939</v>
      </c>
      <c r="J144" s="32" t="s">
        <v>61</v>
      </c>
    </row>
    <row r="145" spans="6:8" ht="12.75">
      <c r="F145" s="121"/>
      <c r="G145" s="121"/>
      <c r="H145" s="122"/>
    </row>
    <row r="146" spans="6:7" ht="12.75">
      <c r="F146" s="33"/>
      <c r="G146" s="33"/>
    </row>
    <row r="147" spans="6:7" ht="12.75">
      <c r="F147" s="33"/>
      <c r="G147" s="33"/>
    </row>
  </sheetData>
  <mergeCells count="8">
    <mergeCell ref="A8:J8"/>
    <mergeCell ref="A9:J9"/>
    <mergeCell ref="D12:E12"/>
    <mergeCell ref="I12:J12"/>
    <mergeCell ref="F3:H3"/>
    <mergeCell ref="F2:H2"/>
    <mergeCell ref="F1:H1"/>
    <mergeCell ref="A7:J7"/>
  </mergeCells>
  <printOptions horizontalCentered="1"/>
  <pageMargins left="0.5905511811023623" right="0.1968503937007874" top="0.3937007874015748" bottom="0.984251968503937" header="0.5118110236220472" footer="0.5118110236220472"/>
  <pageSetup horizontalDpi="300" verticalDpi="3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Marek Dereszkiewicz</cp:lastModifiedBy>
  <cp:lastPrinted>2006-03-20T10:28:47Z</cp:lastPrinted>
  <dcterms:created xsi:type="dcterms:W3CDTF">2002-07-17T11:54:10Z</dcterms:created>
  <dcterms:modified xsi:type="dcterms:W3CDTF">2006-03-24T08:08:16Z</dcterms:modified>
  <cp:category/>
  <cp:version/>
  <cp:contentType/>
  <cp:contentStatus/>
</cp:coreProperties>
</file>