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wydatki za 2006 rok" sheetId="1" r:id="rId1"/>
  </sheets>
  <definedNames>
    <definedName name="_xlnm.Print_Area" localSheetId="0">'wydatki za 2006 rok'!$A$1:$I$253</definedName>
    <definedName name="_xlnm.Print_Titles" localSheetId="0">'wydatki za 2006 rok'!$11:$11</definedName>
  </definedNames>
  <calcPr fullCalcOnLoad="1"/>
</workbook>
</file>

<file path=xl/sharedStrings.xml><?xml version="1.0" encoding="utf-8"?>
<sst xmlns="http://schemas.openxmlformats.org/spreadsheetml/2006/main" count="209" uniqueCount="109">
  <si>
    <t>W Y K O N A N I E</t>
  </si>
  <si>
    <t>Dział</t>
  </si>
  <si>
    <t>Rozdział</t>
  </si>
  <si>
    <t>Nazwa</t>
  </si>
  <si>
    <t>udział w planie wydatków  w %</t>
  </si>
  <si>
    <t>Plan</t>
  </si>
  <si>
    <t>Wykonanie</t>
  </si>
  <si>
    <t>wykonanie planu w  %</t>
  </si>
  <si>
    <t>udział w wydatkach w %</t>
  </si>
  <si>
    <t>010</t>
  </si>
  <si>
    <t>Rolnictwo i łowiectwo</t>
  </si>
  <si>
    <t>01005</t>
  </si>
  <si>
    <t>Prace geodezyjne - urządzenia na potrzeby rolnictwa</t>
  </si>
  <si>
    <t>w tym:</t>
  </si>
  <si>
    <t>wynagrodzenia i pochodne od wynagrodzeń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</si>
  <si>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</si>
  <si>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</si>
  <si>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</si>
  <si>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</si>
  <si>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</si>
  <si>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</si>
  <si>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</si>
  <si>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Drogi publiczne powiatowe</t>
  </si>
  <si>
    <t>wydatki majątkowe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</si>
  <si>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</si>
  <si>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</si>
  <si>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</si>
  <si>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</si>
  <si>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</si>
  <si>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</si>
  <si>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</si>
  <si>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</si>
  <si>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</si>
  <si>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</si>
  <si>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Komisje poborowe</t>
  </si>
  <si>
    <t>Komendy powiatowe Policji</t>
  </si>
  <si>
    <t>Komendy powiatowe Państwowej Straży Pożarnej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</si>
  <si>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</si>
  <si>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</si>
  <si>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</si>
  <si>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</si>
  <si>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rezerwa ogólna</t>
  </si>
  <si>
    <t>rezerwa celowa</t>
  </si>
  <si>
    <t>Oświata i wychowanie</t>
  </si>
  <si>
    <t>Szkoły podstawowe specjlane</t>
  </si>
  <si>
    <t>Licea ogólnokształcące</t>
  </si>
  <si>
    <t>Pozostała działalność</t>
  </si>
  <si>
    <t>Ochrona zdrowia</t>
  </si>
  <si>
    <t>Składki na ubezpieczenia zdrowotne oraz świadczenia dla osób nie objetych obowiązkiem ubezpieczenia zdrowotnego</t>
  </si>
  <si>
    <t>Placówki opiekuńczo-wychowawcze</t>
  </si>
  <si>
    <t>Rodziny zastępcze</t>
  </si>
  <si>
    <t>Powiatowe centra pomocy rodzinie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</si>
  <si>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</si>
  <si>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</si>
  <si>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</si>
  <si>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</si>
  <si>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</si>
  <si>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Pomoc materialna dla uczniów</t>
  </si>
  <si>
    <t>Szkolne schroniska mlodzieżowe</t>
  </si>
  <si>
    <t>Kultura i ochrona dziedzictwa</t>
  </si>
  <si>
    <t>Pozostałe zadania w zakresie kultury</t>
  </si>
  <si>
    <t>Biblioteki</t>
  </si>
  <si>
    <t>Kultura fizyczna i sport</t>
  </si>
  <si>
    <t>Ogółem</t>
  </si>
  <si>
    <t>Bezpieczeństwo publiczne i ochrona przeciwpożarowa</t>
  </si>
  <si>
    <t>Szkoły zawodowe</t>
  </si>
  <si>
    <t>Pozosatała działalność</t>
  </si>
  <si>
    <t>Gimnazja specjalne</t>
  </si>
  <si>
    <t>dotacje z budżetu powiatu</t>
  </si>
  <si>
    <t>Dokształcenie i doskonalenie nauczycieli</t>
  </si>
  <si>
    <t>zadania bieżące z zakresu administracji rządowej oraz inne zadania zlecone ustawami realizowane przez powiat</t>
  </si>
  <si>
    <t>zadania bieżące realizowane przez powiat na podstawie porozumień z organami administracji rządowej</t>
  </si>
  <si>
    <t>Ośrodki adopcyjno-opiekuńcze</t>
  </si>
  <si>
    <t>01017</t>
  </si>
  <si>
    <t>Ochrona roślin</t>
  </si>
  <si>
    <t>Szkolnictwo wyższe</t>
  </si>
  <si>
    <t>Pomoc materialna dla studentów</t>
  </si>
  <si>
    <t>Szpitale ogólne</t>
  </si>
  <si>
    <t>dotacja z budżetu powiatu</t>
  </si>
  <si>
    <t>Zwalczanie narkomanii</t>
  </si>
  <si>
    <t>Pomoc społeczna</t>
  </si>
  <si>
    <t>Pozostałe zadania w zakresie polityki społecznej działalność</t>
  </si>
  <si>
    <t>bieżące zadania własne powiatu finansowane z dotacji budżetu państwa</t>
  </si>
  <si>
    <t>wydatki majatkowe</t>
  </si>
  <si>
    <t>wynagrodzenia i pochodne</t>
  </si>
  <si>
    <t>dotacje z budzetu</t>
  </si>
  <si>
    <t>dotacja z budzetu powiatu</t>
  </si>
  <si>
    <t>pozostale</t>
  </si>
  <si>
    <t xml:space="preserve">                               z wykonania budżetu powiatu</t>
  </si>
  <si>
    <t>wydatków  według  działów  i  rozdziałów</t>
  </si>
  <si>
    <t>Obrona cywilna</t>
  </si>
  <si>
    <t>Szkoły zawodowe specjalne</t>
  </si>
  <si>
    <t>Dokształcanie i doskonalenie zawodowe nauczycieli</t>
  </si>
  <si>
    <t>Rehabilitacja zawodowa i społeczna osób niepełnosprawnych</t>
  </si>
  <si>
    <t>Zespoły do spraw orzekania o niepełnosprawności</t>
  </si>
  <si>
    <t>Poradnie psychologiczno-pedagogiczne, w tym poradnie specjalistyczne</t>
  </si>
  <si>
    <t>Kolonie i obozy oraz inne formy wypoczynku dzieci i młodzieży szkolnej, a także szkolenia młodzieży</t>
  </si>
  <si>
    <t xml:space="preserve">                               Załącznik Nr 2 do informacji</t>
  </si>
  <si>
    <t xml:space="preserve">                               za  I półrocze 2006 rok</t>
  </si>
  <si>
    <t>za   2006 rok</t>
  </si>
  <si>
    <t>01020</t>
  </si>
  <si>
    <t>Fundusz Ochrony Gruntów Rolnych</t>
  </si>
  <si>
    <t>?</t>
  </si>
  <si>
    <t>zadania inwestycyjne z zakresu administracji rządowej oraz inne zadania zlecone ustawami realizowane przez powiat</t>
  </si>
  <si>
    <t>Przeciwdziałanie alkoholizmowi</t>
  </si>
  <si>
    <t>pozostałe</t>
  </si>
  <si>
    <t>dotacje</t>
  </si>
  <si>
    <t>majatkowe</t>
  </si>
  <si>
    <t>płace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</si>
</sst>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0000"/>
    <numFmt numFmtId="170" formatCode="0.0000"/>
    <numFmt numFmtId="171" formatCode="0.000"/>
    <numFmt numFmtId="172" formatCode="0.0"/>
  </numFmts>
  <fonts count="22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8"/>
      <name val="Arial CE"/>
      <family val="2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  <font>
      <sz val="10"/>
      <color indexed="10"/>
      <name val="Arial CE"/>
      <family val="0"/>
    </font>
    <font>
      <sz val="10"/>
      <color indexed="11"/>
      <name val="Arial CE"/>
      <family val="2"/>
    </font>
    <font>
      <sz val="10"/>
      <color indexed="14"/>
      <name val="Arial CE"/>
      <family val="0"/>
    </font>
    <font>
      <i/>
      <sz val="10"/>
      <color indexed="11"/>
      <name val="Arial CE"/>
      <family val="0"/>
    </font>
    <font>
      <sz val="10"/>
      <color indexed="51"/>
      <name val="Arial CE"/>
      <family val="0"/>
    </font>
    <font>
      <sz val="10"/>
      <color indexed="46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wrapText="1"/>
    </xf>
    <xf numFmtId="4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 quotePrefix="1">
      <alignment horizontal="center" vertical="center"/>
    </xf>
    <xf numFmtId="0" fontId="1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1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4" fontId="11" fillId="0" borderId="2" xfId="0" applyNumberFormat="1" applyFont="1" applyBorder="1" applyAlignment="1">
      <alignment wrapText="1"/>
    </xf>
    <xf numFmtId="3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10" fillId="0" borderId="2" xfId="0" applyFont="1" applyBorder="1" applyAlignment="1">
      <alignment wrapText="1"/>
    </xf>
    <xf numFmtId="2" fontId="2" fillId="0" borderId="1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4" fontId="11" fillId="0" borderId="4" xfId="0" applyNumberFormat="1" applyFont="1" applyBorder="1" applyAlignment="1">
      <alignment wrapText="1"/>
    </xf>
    <xf numFmtId="3" fontId="11" fillId="0" borderId="4" xfId="0" applyNumberFormat="1" applyFont="1" applyBorder="1" applyAlignment="1">
      <alignment/>
    </xf>
    <xf numFmtId="4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3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7" xfId="0" applyFont="1" applyBorder="1" applyAlignment="1" quotePrefix="1">
      <alignment horizontal="center" vertical="center"/>
    </xf>
    <xf numFmtId="0" fontId="0" fillId="0" borderId="7" xfId="0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wrapText="1"/>
    </xf>
    <xf numFmtId="4" fontId="11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4" fontId="11" fillId="0" borderId="8" xfId="0" applyNumberFormat="1" applyFont="1" applyBorder="1" applyAlignment="1">
      <alignment/>
    </xf>
    <xf numFmtId="4" fontId="0" fillId="0" borderId="9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3" xfId="0" applyNumberFormat="1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9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 wrapText="1"/>
    </xf>
    <xf numFmtId="4" fontId="11" fillId="0" borderId="13" xfId="0" applyNumberFormat="1" applyFont="1" applyBorder="1" applyAlignment="1">
      <alignment wrapText="1"/>
    </xf>
    <xf numFmtId="4" fontId="2" fillId="0" borderId="8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3" fontId="11" fillId="0" borderId="1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3" fontId="17" fillId="0" borderId="2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1" fillId="0" borderId="18" xfId="0" applyNumberFormat="1" applyFont="1" applyBorder="1" applyAlignment="1">
      <alignment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15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11" fillId="0" borderId="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10" fillId="0" borderId="20" xfId="0" applyFont="1" applyBorder="1" applyAlignment="1">
      <alignment wrapText="1"/>
    </xf>
    <xf numFmtId="4" fontId="0" fillId="0" borderId="21" xfId="0" applyNumberFormat="1" applyFont="1" applyBorder="1" applyAlignment="1">
      <alignment wrapText="1"/>
    </xf>
    <xf numFmtId="3" fontId="0" fillId="0" borderId="20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10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" fontId="11" fillId="0" borderId="6" xfId="0" applyNumberFormat="1" applyFont="1" applyBorder="1" applyAlignment="1">
      <alignment wrapText="1"/>
    </xf>
    <xf numFmtId="3" fontId="11" fillId="0" borderId="6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 wrapText="1"/>
    </xf>
    <xf numFmtId="0" fontId="10" fillId="0" borderId="7" xfId="0" applyFont="1" applyBorder="1" applyAlignment="1">
      <alignment wrapText="1"/>
    </xf>
    <xf numFmtId="4" fontId="0" fillId="0" borderId="19" xfId="0" applyNumberFormat="1" applyFont="1" applyBorder="1" applyAlignment="1">
      <alignment wrapText="1"/>
    </xf>
    <xf numFmtId="3" fontId="0" fillId="0" borderId="6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4" fontId="0" fillId="0" borderId="22" xfId="0" applyNumberFormat="1" applyFont="1" applyBorder="1" applyAlignment="1">
      <alignment wrapText="1"/>
    </xf>
    <xf numFmtId="3" fontId="0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3" fontId="11" fillId="0" borderId="6" xfId="0" applyNumberFormat="1" applyFont="1" applyFill="1" applyBorder="1" applyAlignment="1">
      <alignment/>
    </xf>
    <xf numFmtId="0" fontId="11" fillId="0" borderId="7" xfId="0" applyFont="1" applyBorder="1" applyAlignment="1">
      <alignment wrapText="1"/>
    </xf>
    <xf numFmtId="3" fontId="11" fillId="0" borderId="7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4" fontId="11" fillId="0" borderId="7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3" fontId="0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11" fillId="0" borderId="22" xfId="0" applyFont="1" applyBorder="1" applyAlignment="1">
      <alignment wrapText="1"/>
    </xf>
    <xf numFmtId="4" fontId="11" fillId="0" borderId="22" xfId="0" applyNumberFormat="1" applyFont="1" applyBorder="1" applyAlignment="1">
      <alignment wrapText="1"/>
    </xf>
    <xf numFmtId="3" fontId="11" fillId="0" borderId="22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0" fontId="10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0" fillId="0" borderId="3" xfId="0" applyNumberFormat="1" applyFont="1" applyBorder="1" applyAlignment="1">
      <alignment/>
    </xf>
    <xf numFmtId="0" fontId="13" fillId="0" borderId="6" xfId="0" applyFont="1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3" fontId="2" fillId="0" borderId="8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0" fontId="11" fillId="0" borderId="24" xfId="0" applyFont="1" applyBorder="1" applyAlignment="1">
      <alignment wrapText="1"/>
    </xf>
    <xf numFmtId="4" fontId="11" fillId="0" borderId="25" xfId="0" applyNumberFormat="1" applyFont="1" applyBorder="1" applyAlignment="1">
      <alignment wrapText="1"/>
    </xf>
    <xf numFmtId="3" fontId="11" fillId="0" borderId="24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0" fillId="0" borderId="8" xfId="0" applyNumberFormat="1" applyFont="1" applyBorder="1" applyAlignment="1">
      <alignment wrapText="1"/>
    </xf>
    <xf numFmtId="4" fontId="20" fillId="0" borderId="6" xfId="0" applyNumberFormat="1" applyFont="1" applyBorder="1" applyAlignment="1">
      <alignment wrapText="1"/>
    </xf>
    <xf numFmtId="3" fontId="20" fillId="0" borderId="6" xfId="0" applyNumberFormat="1" applyFont="1" applyBorder="1" applyAlignment="1">
      <alignment/>
    </xf>
    <xf numFmtId="4" fontId="20" fillId="0" borderId="6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>
      <alignment/>
    </xf>
    <xf numFmtId="4" fontId="0" fillId="0" borderId="22" xfId="0" applyNumberFormat="1" applyFont="1" applyBorder="1" applyAlignment="1">
      <alignment wrapText="1"/>
    </xf>
    <xf numFmtId="3" fontId="0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5" xfId="0" applyNumberFormat="1" applyFont="1" applyBorder="1" applyAlignment="1">
      <alignment wrapText="1"/>
    </xf>
    <xf numFmtId="0" fontId="11" fillId="0" borderId="20" xfId="0" applyFont="1" applyBorder="1" applyAlignment="1">
      <alignment wrapText="1"/>
    </xf>
    <xf numFmtId="4" fontId="11" fillId="0" borderId="21" xfId="0" applyNumberFormat="1" applyFont="1" applyBorder="1" applyAlignment="1">
      <alignment wrapText="1"/>
    </xf>
    <xf numFmtId="3" fontId="11" fillId="0" borderId="20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4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5.00390625" style="0" customWidth="1"/>
    <col min="2" max="2" width="8.25390625" style="0" customWidth="1"/>
    <col min="3" max="3" width="46.375" style="0" customWidth="1"/>
    <col min="4" max="4" width="2.75390625" style="0" hidden="1" customWidth="1"/>
    <col min="5" max="5" width="14.00390625" style="0" customWidth="1"/>
    <col min="6" max="6" width="13.00390625" style="0" customWidth="1"/>
    <col min="7" max="7" width="10.00390625" style="0" customWidth="1"/>
    <col min="8" max="8" width="8.75390625" style="0" hidden="1" customWidth="1"/>
    <col min="10" max="11" width="12.75390625" style="0" bestFit="1" customWidth="1"/>
  </cols>
  <sheetData>
    <row r="1" spans="1:8" ht="12.75">
      <c r="A1" s="15"/>
      <c r="B1" s="15"/>
      <c r="C1" s="15"/>
      <c r="D1" s="15"/>
      <c r="E1" s="16" t="s">
        <v>97</v>
      </c>
      <c r="F1" s="16"/>
      <c r="G1" s="17"/>
      <c r="H1" s="17"/>
    </row>
    <row r="2" spans="1:8" ht="12.75">
      <c r="A2" s="17"/>
      <c r="B2" s="17"/>
      <c r="C2" s="17"/>
      <c r="D2" s="17"/>
      <c r="E2" s="16" t="s">
        <v>88</v>
      </c>
      <c r="F2" s="16"/>
      <c r="G2" s="17"/>
      <c r="H2" s="17"/>
    </row>
    <row r="3" spans="1:8" ht="12.75">
      <c r="A3" s="17"/>
      <c r="B3" s="17"/>
      <c r="C3" s="17"/>
      <c r="D3" s="17"/>
      <c r="E3" s="16" t="s">
        <v>98</v>
      </c>
      <c r="F3" s="16"/>
      <c r="G3" s="17"/>
      <c r="H3" s="17"/>
    </row>
    <row r="4" spans="1:8" ht="12.75" hidden="1">
      <c r="A4" s="17"/>
      <c r="B4" s="17"/>
      <c r="C4" s="17"/>
      <c r="D4" s="17"/>
      <c r="E4" s="17"/>
      <c r="F4" s="17"/>
      <c r="G4" s="17"/>
      <c r="H4" s="18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2.75">
      <c r="A6" s="17"/>
      <c r="B6" s="17"/>
      <c r="C6" s="17"/>
      <c r="D6" s="17"/>
      <c r="E6" s="17"/>
      <c r="F6" s="17"/>
      <c r="G6" s="17"/>
      <c r="H6" s="17"/>
    </row>
    <row r="7" spans="1:9" s="1" customFormat="1" ht="15.75">
      <c r="A7" s="301" t="s">
        <v>0</v>
      </c>
      <c r="B7" s="301"/>
      <c r="C7" s="301"/>
      <c r="D7" s="301"/>
      <c r="E7" s="301"/>
      <c r="F7" s="301"/>
      <c r="G7" s="301"/>
      <c r="H7" s="301"/>
      <c r="I7" s="3"/>
    </row>
    <row r="8" spans="1:9" s="1" customFormat="1" ht="15.75">
      <c r="A8" s="301" t="s">
        <v>89</v>
      </c>
      <c r="B8" s="301"/>
      <c r="C8" s="301"/>
      <c r="D8" s="301"/>
      <c r="E8" s="301"/>
      <c r="F8" s="301"/>
      <c r="G8" s="301"/>
      <c r="H8" s="301"/>
      <c r="I8" s="3"/>
    </row>
    <row r="9" spans="1:9" s="1" customFormat="1" ht="15.75">
      <c r="A9" s="301" t="s">
        <v>99</v>
      </c>
      <c r="B9" s="301"/>
      <c r="C9" s="301"/>
      <c r="D9" s="301"/>
      <c r="E9" s="301"/>
      <c r="F9" s="301"/>
      <c r="G9" s="301"/>
      <c r="H9" s="301"/>
      <c r="I9" s="3"/>
    </row>
    <row r="10" spans="1:9" ht="12.75">
      <c r="A10" s="19"/>
      <c r="B10" s="19"/>
      <c r="C10" s="19"/>
      <c r="D10" s="19"/>
      <c r="E10" s="19"/>
      <c r="F10" s="19"/>
      <c r="G10" s="19"/>
      <c r="H10" s="19"/>
      <c r="I10" s="4"/>
    </row>
    <row r="11" spans="1:9" ht="75.75" customHeight="1">
      <c r="A11" s="20" t="s">
        <v>1</v>
      </c>
      <c r="B11" s="20" t="s">
        <v>2</v>
      </c>
      <c r="C11" s="21" t="s">
        <v>3</v>
      </c>
      <c r="D11" s="22" t="s">
        <v>4</v>
      </c>
      <c r="E11" s="21" t="s">
        <v>5</v>
      </c>
      <c r="F11" s="21" t="s">
        <v>6</v>
      </c>
      <c r="G11" s="22" t="s">
        <v>7</v>
      </c>
      <c r="H11" s="165" t="s">
        <v>8</v>
      </c>
      <c r="I11" s="4"/>
    </row>
    <row r="12" spans="1:9" ht="16.5" customHeight="1">
      <c r="A12" s="23" t="s">
        <v>9</v>
      </c>
      <c r="B12" s="24"/>
      <c r="C12" s="25" t="s">
        <v>10</v>
      </c>
      <c r="D12" s="26">
        <f>E12/$E$253*100</f>
        <v>0.16016927559868516</v>
      </c>
      <c r="E12" s="27">
        <f>SUM(E13,E16,E21)</f>
        <v>61800</v>
      </c>
      <c r="F12" s="27">
        <f>SUM(F13,F16,F21)</f>
        <v>2000</v>
      </c>
      <c r="G12" s="28">
        <f>F12/E12*100</f>
        <v>3.2362459546925564</v>
      </c>
      <c r="H12" s="166">
        <f>F12/$F$253*100</f>
        <v>0.01084475880411884</v>
      </c>
      <c r="I12" s="4"/>
    </row>
    <row r="13" spans="1:11" ht="12.75">
      <c r="A13" s="29"/>
      <c r="B13" s="102" t="s">
        <v>11</v>
      </c>
      <c r="C13" s="103" t="s">
        <v>12</v>
      </c>
      <c r="D13" s="104"/>
      <c r="E13" s="105">
        <v>53800</v>
      </c>
      <c r="F13" s="105">
        <v>0</v>
      </c>
      <c r="G13" s="106">
        <f>F13/E13*100</f>
        <v>0</v>
      </c>
      <c r="H13" s="167"/>
      <c r="I13" s="4"/>
      <c r="K13" s="224"/>
    </row>
    <row r="14" spans="1:11" ht="12.75">
      <c r="A14" s="29"/>
      <c r="B14" s="33"/>
      <c r="C14" s="34" t="s">
        <v>13</v>
      </c>
      <c r="D14" s="35"/>
      <c r="E14" s="36"/>
      <c r="F14" s="142"/>
      <c r="G14" s="62"/>
      <c r="H14" s="163"/>
      <c r="I14" s="4"/>
      <c r="K14" s="224">
        <v>2000</v>
      </c>
    </row>
    <row r="15" spans="1:11" ht="36">
      <c r="A15" s="29"/>
      <c r="B15" s="213"/>
      <c r="C15" s="232" t="s">
        <v>70</v>
      </c>
      <c r="D15" s="233"/>
      <c r="E15" s="234">
        <v>53800</v>
      </c>
      <c r="F15" s="234">
        <v>0</v>
      </c>
      <c r="G15" s="235">
        <f>F15/E15*100</f>
        <v>0</v>
      </c>
      <c r="H15" s="164"/>
      <c r="I15" s="148"/>
      <c r="K15" s="224">
        <v>121618.58</v>
      </c>
    </row>
    <row r="16" spans="1:11" ht="12.75">
      <c r="A16" s="43"/>
      <c r="B16" s="107" t="s">
        <v>73</v>
      </c>
      <c r="C16" s="108" t="s">
        <v>74</v>
      </c>
      <c r="D16" s="109"/>
      <c r="E16" s="110">
        <v>6000</v>
      </c>
      <c r="F16" s="110">
        <f>SUM(F18)</f>
        <v>0</v>
      </c>
      <c r="G16" s="111">
        <f>F16/E16*100</f>
        <v>0</v>
      </c>
      <c r="H16" s="149"/>
      <c r="I16" s="4"/>
      <c r="K16" s="224">
        <v>699.6</v>
      </c>
    </row>
    <row r="17" spans="1:11" ht="12.75">
      <c r="A17" s="43"/>
      <c r="B17" s="45"/>
      <c r="C17" s="46" t="s">
        <v>13</v>
      </c>
      <c r="D17" s="47"/>
      <c r="E17" s="48"/>
      <c r="F17" s="48"/>
      <c r="G17" s="49"/>
      <c r="H17" s="155"/>
      <c r="I17" s="4"/>
      <c r="K17" s="224">
        <v>629.52</v>
      </c>
    </row>
    <row r="18" spans="1:11" ht="24">
      <c r="A18" s="43"/>
      <c r="B18" s="45"/>
      <c r="C18" s="236" t="s">
        <v>71</v>
      </c>
      <c r="D18" s="241"/>
      <c r="E18" s="244">
        <v>6000</v>
      </c>
      <c r="F18" s="234">
        <v>0</v>
      </c>
      <c r="G18" s="235">
        <f>F18/E18*100</f>
        <v>0</v>
      </c>
      <c r="H18" s="155"/>
      <c r="I18" s="4"/>
      <c r="K18" s="224">
        <v>2918.71</v>
      </c>
    </row>
    <row r="19" spans="1:11" ht="12.75" hidden="1">
      <c r="A19" s="43"/>
      <c r="B19" s="45"/>
      <c r="C19" s="51"/>
      <c r="D19" s="52"/>
      <c r="E19" s="53"/>
      <c r="F19" s="53"/>
      <c r="G19" s="54"/>
      <c r="H19" s="168"/>
      <c r="I19" s="4"/>
      <c r="K19" s="224"/>
    </row>
    <row r="20" spans="1:11" ht="12.75" hidden="1">
      <c r="A20" s="56"/>
      <c r="B20" s="57"/>
      <c r="C20" s="51"/>
      <c r="D20" s="58"/>
      <c r="E20" s="59"/>
      <c r="F20" s="59"/>
      <c r="G20" s="60"/>
      <c r="H20" s="169"/>
      <c r="I20" s="4"/>
      <c r="K20" s="224"/>
    </row>
    <row r="21" spans="1:11" ht="12.75">
      <c r="A21" s="56"/>
      <c r="B21" s="57" t="s">
        <v>100</v>
      </c>
      <c r="C21" s="216" t="s">
        <v>101</v>
      </c>
      <c r="D21" s="58"/>
      <c r="E21" s="217">
        <v>2000</v>
      </c>
      <c r="F21" s="217">
        <v>2000</v>
      </c>
      <c r="G21" s="60"/>
      <c r="H21" s="169"/>
      <c r="I21" s="4"/>
      <c r="K21" s="224">
        <v>8236.43</v>
      </c>
    </row>
    <row r="22" spans="1:11" ht="12.75" hidden="1">
      <c r="A22" s="56"/>
      <c r="B22" s="57"/>
      <c r="C22" s="51"/>
      <c r="D22" s="58"/>
      <c r="E22" s="59"/>
      <c r="F22" s="59"/>
      <c r="G22" s="60"/>
      <c r="H22" s="169"/>
      <c r="I22" s="4"/>
      <c r="K22" s="224"/>
    </row>
    <row r="23" spans="1:11" ht="12.75">
      <c r="A23" s="23" t="s">
        <v>15</v>
      </c>
      <c r="B23" s="24"/>
      <c r="C23" s="25" t="s">
        <v>16</v>
      </c>
      <c r="D23" s="26">
        <f>E23/$E$253*100</f>
        <v>0.6567873324452491</v>
      </c>
      <c r="E23" s="27">
        <f>SUM(E24,E27)</f>
        <v>253416</v>
      </c>
      <c r="F23" s="27">
        <f>SUM(F24,F27)</f>
        <v>122947.18</v>
      </c>
      <c r="G23" s="28">
        <f>F23/E23*100</f>
        <v>48.51595005840199</v>
      </c>
      <c r="H23" s="166">
        <f>F23/$F$253*100</f>
        <v>0.6666662563732918</v>
      </c>
      <c r="I23" s="4"/>
      <c r="K23" s="224">
        <v>203241.91</v>
      </c>
    </row>
    <row r="24" spans="1:11" ht="12.75">
      <c r="A24" s="29"/>
      <c r="B24" s="102" t="s">
        <v>17</v>
      </c>
      <c r="C24" s="103" t="s">
        <v>18</v>
      </c>
      <c r="D24" s="104"/>
      <c r="E24" s="105">
        <v>251638</v>
      </c>
      <c r="F24" s="105">
        <v>122318.18</v>
      </c>
      <c r="G24" s="106">
        <f>F24/E24*100</f>
        <v>48.60878722609463</v>
      </c>
      <c r="H24" s="167"/>
      <c r="I24" s="4"/>
      <c r="K24" s="224">
        <v>24029.79</v>
      </c>
    </row>
    <row r="25" spans="1:11" ht="12.75" hidden="1">
      <c r="A25" s="29"/>
      <c r="B25" s="33"/>
      <c r="C25" s="34"/>
      <c r="D25" s="35"/>
      <c r="E25" s="36"/>
      <c r="F25" s="36"/>
      <c r="G25" s="63"/>
      <c r="H25" s="163"/>
      <c r="I25" s="4"/>
      <c r="K25" s="224"/>
    </row>
    <row r="26" spans="1:11" ht="12.75" hidden="1">
      <c r="A26" s="29"/>
      <c r="B26" s="38"/>
      <c r="C26" s="39"/>
      <c r="D26" s="40"/>
      <c r="E26" s="41"/>
      <c r="F26" s="41"/>
      <c r="G26" s="64" t="e">
        <f>F26/E26*100</f>
        <v>#DIV/0!</v>
      </c>
      <c r="H26" s="164"/>
      <c r="I26" s="4"/>
      <c r="K26" s="224"/>
    </row>
    <row r="27" spans="1:11" ht="12.75">
      <c r="A27" s="43"/>
      <c r="B27" s="107" t="s">
        <v>19</v>
      </c>
      <c r="C27" s="108" t="s">
        <v>20</v>
      </c>
      <c r="D27" s="109"/>
      <c r="E27" s="110">
        <v>1778</v>
      </c>
      <c r="F27" s="110">
        <v>629</v>
      </c>
      <c r="G27" s="111">
        <f>F27/E27*100</f>
        <v>35.376827896512935</v>
      </c>
      <c r="H27" s="155"/>
      <c r="I27" s="4"/>
      <c r="K27" s="224">
        <v>156622.06</v>
      </c>
    </row>
    <row r="28" spans="1:11" ht="12.75" hidden="1">
      <c r="A28" s="43"/>
      <c r="B28" s="45"/>
      <c r="C28" s="46"/>
      <c r="D28" s="47"/>
      <c r="E28" s="48"/>
      <c r="F28" s="48"/>
      <c r="G28" s="49"/>
      <c r="H28" s="50"/>
      <c r="I28" s="4"/>
      <c r="K28" s="224"/>
    </row>
    <row r="29" spans="1:11" ht="12.75" hidden="1">
      <c r="A29" s="43"/>
      <c r="B29" s="45"/>
      <c r="C29" s="65"/>
      <c r="D29" s="47"/>
      <c r="E29" s="48"/>
      <c r="F29" s="48"/>
      <c r="G29" s="49" t="e">
        <f>F29/E29*100</f>
        <v>#DIV/0!</v>
      </c>
      <c r="H29" s="50"/>
      <c r="I29" s="4"/>
      <c r="K29" s="224"/>
    </row>
    <row r="30" spans="1:11" ht="12.75">
      <c r="A30" s="24">
        <v>600</v>
      </c>
      <c r="B30" s="24"/>
      <c r="C30" s="25" t="s">
        <v>21</v>
      </c>
      <c r="D30" s="26">
        <f>E30/$E$253*100</f>
        <v>12.744057609726514</v>
      </c>
      <c r="E30" s="27">
        <f>SUM(E31,E34)</f>
        <v>4917190</v>
      </c>
      <c r="F30" s="27">
        <f>SUM(F34)</f>
        <v>1412200.18</v>
      </c>
      <c r="G30" s="28">
        <f>F30/E30*100</f>
        <v>28.719658585492937</v>
      </c>
      <c r="H30" s="28">
        <f>F30/$F$253*100</f>
        <v>7.657485167616605</v>
      </c>
      <c r="I30" s="4"/>
      <c r="K30" s="224">
        <v>195015.64</v>
      </c>
    </row>
    <row r="31" spans="1:11" ht="12.75" hidden="1">
      <c r="A31" s="98"/>
      <c r="B31" s="94"/>
      <c r="C31" s="103"/>
      <c r="D31" s="26"/>
      <c r="E31" s="105"/>
      <c r="F31" s="105"/>
      <c r="G31" s="28"/>
      <c r="H31" s="100"/>
      <c r="I31" s="4"/>
      <c r="K31" s="224"/>
    </row>
    <row r="32" spans="1:11" ht="12.75" hidden="1">
      <c r="A32" s="98"/>
      <c r="B32" s="94"/>
      <c r="C32" s="197"/>
      <c r="D32" s="26"/>
      <c r="E32" s="105"/>
      <c r="F32" s="105"/>
      <c r="G32" s="28"/>
      <c r="H32" s="100"/>
      <c r="I32" s="4"/>
      <c r="K32" s="224"/>
    </row>
    <row r="33" spans="1:11" ht="12.75" hidden="1">
      <c r="A33" s="98"/>
      <c r="B33" s="94"/>
      <c r="C33" s="197"/>
      <c r="D33" s="26"/>
      <c r="E33" s="194"/>
      <c r="F33" s="194"/>
      <c r="G33" s="123"/>
      <c r="H33" s="100"/>
      <c r="I33" s="4"/>
      <c r="K33" s="224"/>
    </row>
    <row r="34" spans="1:11" ht="12.75">
      <c r="A34" s="29"/>
      <c r="B34" s="94">
        <v>60014</v>
      </c>
      <c r="C34" s="103" t="s">
        <v>22</v>
      </c>
      <c r="D34" s="104"/>
      <c r="E34" s="105">
        <v>4917190</v>
      </c>
      <c r="F34" s="105">
        <v>1412200.18</v>
      </c>
      <c r="G34" s="106">
        <f>F34/E34*100</f>
        <v>28.719658585492937</v>
      </c>
      <c r="H34" s="37"/>
      <c r="I34" s="4"/>
      <c r="K34" s="224">
        <v>2209.66</v>
      </c>
    </row>
    <row r="35" spans="1:11" ht="12.75">
      <c r="A35" s="29"/>
      <c r="B35" s="29"/>
      <c r="C35" s="51" t="s">
        <v>13</v>
      </c>
      <c r="D35" s="58"/>
      <c r="E35" s="59"/>
      <c r="F35" s="59"/>
      <c r="G35" s="60"/>
      <c r="H35" s="55"/>
      <c r="I35" s="4"/>
      <c r="K35" s="224">
        <v>4194.98</v>
      </c>
    </row>
    <row r="36" spans="1:11" ht="12.75">
      <c r="A36" s="56"/>
      <c r="B36" s="56"/>
      <c r="C36" s="237" t="s">
        <v>23</v>
      </c>
      <c r="D36" s="238"/>
      <c r="E36" s="239">
        <v>3002186</v>
      </c>
      <c r="F36" s="239">
        <v>343723.01</v>
      </c>
      <c r="G36" s="240">
        <f>F36/E36*100</f>
        <v>11.449091095621657</v>
      </c>
      <c r="H36" s="55"/>
      <c r="I36" s="4"/>
      <c r="K36" s="224">
        <v>18225</v>
      </c>
    </row>
    <row r="37" spans="1:11" ht="12.75">
      <c r="A37" s="56"/>
      <c r="B37" s="56"/>
      <c r="C37" s="51" t="s">
        <v>14</v>
      </c>
      <c r="D37" s="58"/>
      <c r="E37" s="59">
        <v>925640</v>
      </c>
      <c r="F37" s="59">
        <v>440531</v>
      </c>
      <c r="G37" s="60">
        <f>F37/E37*100</f>
        <v>47.59204442331792</v>
      </c>
      <c r="H37" s="55"/>
      <c r="I37" s="4"/>
      <c r="K37" s="224">
        <v>10598</v>
      </c>
    </row>
    <row r="38" spans="1:11" ht="12.75">
      <c r="A38" s="24">
        <v>700</v>
      </c>
      <c r="B38" s="24"/>
      <c r="C38" s="25" t="s">
        <v>24</v>
      </c>
      <c r="D38" s="26">
        <f>E38/$E$253*100</f>
        <v>1.9567605675891147</v>
      </c>
      <c r="E38" s="27">
        <f>SUM(E39)</f>
        <v>755000</v>
      </c>
      <c r="F38" s="27">
        <f>SUM(F39)</f>
        <v>743159.99</v>
      </c>
      <c r="G38" s="28">
        <f>F38/E38*100</f>
        <v>98.4317867549669</v>
      </c>
      <c r="H38" s="28">
        <f>F38/$F$253*100</f>
        <v>4.029695422210684</v>
      </c>
      <c r="I38" s="4"/>
      <c r="K38" s="224">
        <v>2350</v>
      </c>
    </row>
    <row r="39" spans="1:11" ht="12.75">
      <c r="A39" s="29"/>
      <c r="B39" s="94">
        <v>70005</v>
      </c>
      <c r="C39" s="103" t="s">
        <v>25</v>
      </c>
      <c r="D39" s="104"/>
      <c r="E39" s="105">
        <v>755000</v>
      </c>
      <c r="F39" s="105">
        <v>743159.99</v>
      </c>
      <c r="G39" s="106">
        <f>F39/E39*100</f>
        <v>98.4317867549669</v>
      </c>
      <c r="H39" s="37"/>
      <c r="I39" s="4"/>
      <c r="K39" s="224">
        <v>303.97</v>
      </c>
    </row>
    <row r="40" spans="1:11" ht="12.75">
      <c r="A40" s="29"/>
      <c r="B40" s="29"/>
      <c r="C40" s="34" t="s">
        <v>13</v>
      </c>
      <c r="D40" s="35"/>
      <c r="E40" s="63"/>
      <c r="F40" s="63"/>
      <c r="G40" s="63"/>
      <c r="H40" s="37"/>
      <c r="I40" s="4"/>
      <c r="K40" s="224">
        <v>5159.99</v>
      </c>
    </row>
    <row r="41" spans="1:11" ht="30.75" customHeight="1">
      <c r="A41" s="29"/>
      <c r="B41" s="29"/>
      <c r="C41" s="236" t="s">
        <v>70</v>
      </c>
      <c r="D41" s="241"/>
      <c r="E41" s="244">
        <v>10000</v>
      </c>
      <c r="F41" s="244">
        <v>3708</v>
      </c>
      <c r="G41" s="235">
        <f>F41/E41*100</f>
        <v>37.08</v>
      </c>
      <c r="H41" s="50"/>
      <c r="I41" s="4"/>
      <c r="K41" s="224">
        <v>61250</v>
      </c>
    </row>
    <row r="42" spans="1:11" ht="15.75" customHeight="1">
      <c r="A42" s="29"/>
      <c r="B42" s="29"/>
      <c r="C42" s="236" t="s">
        <v>13</v>
      </c>
      <c r="D42" s="241"/>
      <c r="E42" s="235"/>
      <c r="F42" s="235"/>
      <c r="G42" s="235"/>
      <c r="H42" s="50"/>
      <c r="I42" s="4"/>
      <c r="K42" s="224">
        <v>2207.46</v>
      </c>
    </row>
    <row r="43" spans="1:11" ht="18" customHeight="1">
      <c r="A43" s="29"/>
      <c r="B43" s="29"/>
      <c r="C43" s="132" t="s">
        <v>23</v>
      </c>
      <c r="D43" s="58"/>
      <c r="E43" s="59">
        <v>738000</v>
      </c>
      <c r="F43" s="59">
        <v>738000</v>
      </c>
      <c r="G43" s="60">
        <f>F43/E43*100</f>
        <v>100</v>
      </c>
      <c r="H43" s="50"/>
      <c r="I43" s="4"/>
      <c r="K43" s="224">
        <v>5596.02</v>
      </c>
    </row>
    <row r="44" spans="1:11" s="2" customFormat="1" ht="12.75">
      <c r="A44" s="24">
        <v>710</v>
      </c>
      <c r="B44" s="24"/>
      <c r="C44" s="25" t="s">
        <v>26</v>
      </c>
      <c r="D44" s="26">
        <f>E44/$E$253*100</f>
        <v>0.7827042270356459</v>
      </c>
      <c r="E44" s="27">
        <f>SUM(E45,E48,E53)</f>
        <v>302000</v>
      </c>
      <c r="F44" s="27">
        <f>SUM(F45,F48,F53)</f>
        <v>147697</v>
      </c>
      <c r="G44" s="28">
        <f>F44/E44*100</f>
        <v>48.90629139072848</v>
      </c>
      <c r="H44" s="66">
        <f>F44/$F$253*100</f>
        <v>0.8008691705459701</v>
      </c>
      <c r="I44" s="5"/>
      <c r="K44" s="225">
        <v>1894.64</v>
      </c>
    </row>
    <row r="45" spans="1:11" ht="12.75" customHeight="1">
      <c r="A45" s="29"/>
      <c r="B45" s="94">
        <v>71013</v>
      </c>
      <c r="C45" s="103" t="s">
        <v>27</v>
      </c>
      <c r="D45" s="104"/>
      <c r="E45" s="105">
        <v>89100</v>
      </c>
      <c r="F45" s="105">
        <v>61250</v>
      </c>
      <c r="G45" s="106">
        <f>F45/E45*100</f>
        <v>68.74298540965208</v>
      </c>
      <c r="H45" s="32"/>
      <c r="I45" s="4"/>
      <c r="K45" s="224">
        <v>2707.5</v>
      </c>
    </row>
    <row r="46" spans="1:11" ht="12.75" customHeight="1">
      <c r="A46" s="29"/>
      <c r="B46" s="29"/>
      <c r="C46" s="34" t="s">
        <v>13</v>
      </c>
      <c r="D46" s="35"/>
      <c r="E46" s="36"/>
      <c r="F46" s="36"/>
      <c r="G46" s="63"/>
      <c r="H46" s="37"/>
      <c r="I46" s="4"/>
      <c r="K46" s="224">
        <v>117177.2</v>
      </c>
    </row>
    <row r="47" spans="1:11" ht="28.5" customHeight="1">
      <c r="A47" s="29"/>
      <c r="B47" s="117"/>
      <c r="C47" s="242" t="s">
        <v>70</v>
      </c>
      <c r="D47" s="109"/>
      <c r="E47" s="110">
        <v>89100</v>
      </c>
      <c r="F47" s="110">
        <v>61250</v>
      </c>
      <c r="G47" s="111">
        <f>F47/E47*100</f>
        <v>68.74298540965208</v>
      </c>
      <c r="H47" s="42"/>
      <c r="I47" s="4"/>
      <c r="K47" s="224">
        <v>1581.2</v>
      </c>
    </row>
    <row r="48" spans="1:11" ht="12.75" customHeight="1">
      <c r="A48" s="43"/>
      <c r="B48" s="112">
        <v>71014</v>
      </c>
      <c r="C48" s="113" t="s">
        <v>28</v>
      </c>
      <c r="D48" s="114"/>
      <c r="E48" s="115">
        <v>5900</v>
      </c>
      <c r="F48" s="115">
        <v>0</v>
      </c>
      <c r="G48" s="116">
        <f>F48/E48*100</f>
        <v>0</v>
      </c>
      <c r="H48" s="44"/>
      <c r="I48" s="4"/>
      <c r="K48" s="224">
        <v>4041.86</v>
      </c>
    </row>
    <row r="49" spans="1:11" ht="12.75" customHeight="1" hidden="1">
      <c r="A49" s="43"/>
      <c r="B49" s="43"/>
      <c r="C49" s="46"/>
      <c r="D49" s="47"/>
      <c r="E49" s="48"/>
      <c r="F49" s="48"/>
      <c r="G49" s="49"/>
      <c r="H49" s="50"/>
      <c r="I49" s="4"/>
      <c r="K49" s="224"/>
    </row>
    <row r="50" spans="1:11" ht="12.75" hidden="1">
      <c r="A50" s="43"/>
      <c r="B50" s="68"/>
      <c r="C50" s="39"/>
      <c r="D50" s="40"/>
      <c r="E50" s="41"/>
      <c r="F50" s="41"/>
      <c r="G50" s="64"/>
      <c r="H50" s="42"/>
      <c r="I50" s="4"/>
      <c r="K50" s="224"/>
    </row>
    <row r="51" spans="1:11" ht="12.75">
      <c r="A51" s="43"/>
      <c r="B51" s="43"/>
      <c r="C51" s="65" t="s">
        <v>13</v>
      </c>
      <c r="D51" s="47"/>
      <c r="E51" s="48"/>
      <c r="F51" s="48"/>
      <c r="G51" s="49"/>
      <c r="H51" s="50"/>
      <c r="I51" s="4"/>
      <c r="K51" s="224">
        <v>51.78</v>
      </c>
    </row>
    <row r="52" spans="1:11" ht="29.25" customHeight="1">
      <c r="A52" s="43"/>
      <c r="B52" s="43"/>
      <c r="C52" s="242" t="s">
        <v>70</v>
      </c>
      <c r="D52" s="109"/>
      <c r="E52" s="110">
        <v>2000</v>
      </c>
      <c r="F52" s="110">
        <v>0</v>
      </c>
      <c r="G52" s="111">
        <v>0</v>
      </c>
      <c r="H52" s="50"/>
      <c r="I52" s="4"/>
      <c r="K52" s="224">
        <v>494.04</v>
      </c>
    </row>
    <row r="53" spans="1:11" ht="12.75" customHeight="1">
      <c r="A53" s="43"/>
      <c r="B53" s="127">
        <v>71015</v>
      </c>
      <c r="C53" s="128" t="s">
        <v>29</v>
      </c>
      <c r="D53" s="129"/>
      <c r="E53" s="130">
        <v>207000</v>
      </c>
      <c r="F53" s="130">
        <v>86447</v>
      </c>
      <c r="G53" s="97">
        <f>F53/E53*100</f>
        <v>41.76183574879227</v>
      </c>
      <c r="H53" s="50"/>
      <c r="I53" s="218" t="s">
        <v>102</v>
      </c>
      <c r="K53" s="224">
        <v>5172.79</v>
      </c>
    </row>
    <row r="54" spans="1:11" ht="12.75" customHeight="1">
      <c r="A54" s="43"/>
      <c r="B54" s="43"/>
      <c r="C54" s="46" t="s">
        <v>13</v>
      </c>
      <c r="D54" s="47"/>
      <c r="E54" s="48"/>
      <c r="F54" s="48"/>
      <c r="G54" s="49"/>
      <c r="H54" s="50"/>
      <c r="I54" s="4"/>
      <c r="K54" s="224">
        <v>537980.06</v>
      </c>
    </row>
    <row r="55" spans="1:11" ht="32.25" customHeight="1">
      <c r="A55" s="43"/>
      <c r="B55" s="43"/>
      <c r="C55" s="232" t="s">
        <v>70</v>
      </c>
      <c r="D55" s="243"/>
      <c r="E55" s="244">
        <v>207000</v>
      </c>
      <c r="F55" s="244">
        <v>86447</v>
      </c>
      <c r="G55" s="235">
        <f>F55/E55*100</f>
        <v>41.76183574879227</v>
      </c>
      <c r="H55" s="50"/>
      <c r="I55" s="4"/>
      <c r="K55" s="224">
        <v>94669.44</v>
      </c>
    </row>
    <row r="56" spans="1:11" ht="12.75" customHeight="1">
      <c r="A56" s="43"/>
      <c r="B56" s="43"/>
      <c r="C56" s="237" t="s">
        <v>13</v>
      </c>
      <c r="D56" s="238"/>
      <c r="E56" s="239"/>
      <c r="F56" s="239"/>
      <c r="G56" s="240"/>
      <c r="H56" s="61"/>
      <c r="I56" s="4"/>
      <c r="K56" s="224">
        <v>29768</v>
      </c>
    </row>
    <row r="57" spans="1:11" ht="12.75" customHeight="1" hidden="1">
      <c r="A57" s="56"/>
      <c r="B57" s="56"/>
      <c r="C57" s="51" t="s">
        <v>23</v>
      </c>
      <c r="D57" s="58"/>
      <c r="E57" s="59">
        <v>0</v>
      </c>
      <c r="F57" s="59">
        <v>0</v>
      </c>
      <c r="G57" s="60"/>
      <c r="H57" s="61"/>
      <c r="I57" s="4"/>
      <c r="K57" s="224"/>
    </row>
    <row r="58" spans="1:11" ht="12.75">
      <c r="A58" s="133"/>
      <c r="B58" s="133"/>
      <c r="C58" s="134" t="s">
        <v>14</v>
      </c>
      <c r="D58" s="135"/>
      <c r="E58" s="136">
        <v>176819</v>
      </c>
      <c r="F58" s="136">
        <v>74041</v>
      </c>
      <c r="G58" s="137">
        <f>F58/E58*100</f>
        <v>41.873893642651524</v>
      </c>
      <c r="H58" s="61"/>
      <c r="I58" s="218" t="s">
        <v>102</v>
      </c>
      <c r="K58" s="224">
        <v>290810.34</v>
      </c>
    </row>
    <row r="59" spans="1:11" s="2" customFormat="1" ht="12.75">
      <c r="A59" s="24">
        <v>750</v>
      </c>
      <c r="B59" s="24"/>
      <c r="C59" s="181" t="s">
        <v>30</v>
      </c>
      <c r="D59" s="26">
        <f>E59/$E$253*100</f>
        <v>14.159114283603133</v>
      </c>
      <c r="E59" s="27">
        <f>SUM(E60,E65,E66,E75,E83)</f>
        <v>5463178</v>
      </c>
      <c r="F59" s="27">
        <f>SUM(F60,F65,F66,F75)</f>
        <v>2509083</v>
      </c>
      <c r="G59" s="28">
        <f>F59/E59*100</f>
        <v>45.92716913122728</v>
      </c>
      <c r="H59" s="66">
        <f>F59/$F$253*100</f>
        <v>13.605199977257454</v>
      </c>
      <c r="I59" s="5"/>
      <c r="K59" s="225">
        <v>969.2</v>
      </c>
    </row>
    <row r="60" spans="1:11" ht="12.75">
      <c r="A60" s="29"/>
      <c r="B60" s="94">
        <v>75011</v>
      </c>
      <c r="C60" s="103" t="s">
        <v>31</v>
      </c>
      <c r="D60" s="104"/>
      <c r="E60" s="105">
        <v>160980</v>
      </c>
      <c r="F60" s="105">
        <v>80094</v>
      </c>
      <c r="G60" s="106">
        <f>F60/E60*100</f>
        <v>49.75400670890794</v>
      </c>
      <c r="H60" s="32"/>
      <c r="I60" s="4"/>
      <c r="K60" s="224">
        <v>9075.66</v>
      </c>
    </row>
    <row r="61" spans="1:11" ht="38.25">
      <c r="A61" s="29"/>
      <c r="B61" s="29"/>
      <c r="C61" s="245" t="s">
        <v>70</v>
      </c>
      <c r="D61" s="246"/>
      <c r="E61" s="247">
        <v>148800</v>
      </c>
      <c r="F61" s="247">
        <v>74035</v>
      </c>
      <c r="G61" s="248">
        <f>F61/E61*100</f>
        <v>49.75470430107527</v>
      </c>
      <c r="H61" s="37"/>
      <c r="I61" s="4"/>
      <c r="K61" s="224">
        <v>2207.82</v>
      </c>
    </row>
    <row r="62" spans="1:11" ht="24">
      <c r="A62" s="29"/>
      <c r="B62" s="29"/>
      <c r="C62" s="232" t="s">
        <v>71</v>
      </c>
      <c r="D62" s="243"/>
      <c r="E62" s="244">
        <v>12180</v>
      </c>
      <c r="F62" s="244">
        <v>6059</v>
      </c>
      <c r="G62" s="235">
        <f>F62/E62*100</f>
        <v>49.745484400656814</v>
      </c>
      <c r="H62" s="50"/>
      <c r="I62" s="4"/>
      <c r="K62" s="224">
        <v>12561.28</v>
      </c>
    </row>
    <row r="63" spans="1:11" ht="12.75">
      <c r="A63" s="43"/>
      <c r="B63" s="43"/>
      <c r="C63" s="237" t="s">
        <v>13</v>
      </c>
      <c r="D63" s="238"/>
      <c r="E63" s="239"/>
      <c r="F63" s="249"/>
      <c r="G63" s="240"/>
      <c r="H63" s="61"/>
      <c r="I63" s="4"/>
      <c r="K63" s="224">
        <v>44252</v>
      </c>
    </row>
    <row r="64" spans="1:11" ht="12.75">
      <c r="A64" s="56"/>
      <c r="B64" s="56"/>
      <c r="C64" s="134" t="s">
        <v>14</v>
      </c>
      <c r="D64" s="58"/>
      <c r="E64" s="59">
        <v>160980</v>
      </c>
      <c r="F64" s="69">
        <v>80094</v>
      </c>
      <c r="G64" s="60">
        <f>F64/E64*100</f>
        <v>49.75400670890794</v>
      </c>
      <c r="H64" s="75"/>
      <c r="I64" s="4"/>
      <c r="K64" s="224">
        <v>22822.2</v>
      </c>
    </row>
    <row r="65" spans="1:11" ht="12.75">
      <c r="A65" s="56"/>
      <c r="B65" s="118">
        <v>75019</v>
      </c>
      <c r="C65" s="184" t="s">
        <v>32</v>
      </c>
      <c r="D65" s="120"/>
      <c r="E65" s="121">
        <v>264600</v>
      </c>
      <c r="F65" s="121">
        <v>123346</v>
      </c>
      <c r="G65" s="122">
        <f>F65/E65*100</f>
        <v>46.61602418745276</v>
      </c>
      <c r="H65" s="76"/>
      <c r="I65" s="4"/>
      <c r="K65" s="224">
        <v>2046.41</v>
      </c>
    </row>
    <row r="66" spans="1:11" ht="12.75">
      <c r="A66" s="56"/>
      <c r="B66" s="118">
        <v>75020</v>
      </c>
      <c r="C66" s="184" t="s">
        <v>33</v>
      </c>
      <c r="D66" s="120"/>
      <c r="E66" s="121">
        <v>5008598</v>
      </c>
      <c r="F66" s="121">
        <v>2278491</v>
      </c>
      <c r="G66" s="122">
        <f>F66/E66*100</f>
        <v>45.491592657266565</v>
      </c>
      <c r="H66" s="82"/>
      <c r="I66" s="4"/>
      <c r="K66" s="224">
        <v>6442</v>
      </c>
    </row>
    <row r="67" spans="1:11" ht="12.75" hidden="1">
      <c r="A67" s="56"/>
      <c r="B67" s="56"/>
      <c r="C67" s="170"/>
      <c r="D67" s="58"/>
      <c r="E67" s="59"/>
      <c r="F67" s="59"/>
      <c r="G67" s="60"/>
      <c r="H67" s="61"/>
      <c r="I67" s="4"/>
      <c r="K67" s="224"/>
    </row>
    <row r="68" spans="1:11" ht="12.75" hidden="1">
      <c r="A68" s="56"/>
      <c r="B68" s="56"/>
      <c r="C68" s="170"/>
      <c r="D68" s="58"/>
      <c r="E68" s="59"/>
      <c r="F68" s="59"/>
      <c r="G68" s="60"/>
      <c r="H68" s="61"/>
      <c r="I68" s="4"/>
      <c r="K68" s="224"/>
    </row>
    <row r="69" spans="1:11" ht="12.75" hidden="1">
      <c r="A69" s="56"/>
      <c r="B69" s="56"/>
      <c r="C69" s="170"/>
      <c r="D69" s="58"/>
      <c r="E69" s="59"/>
      <c r="F69" s="59"/>
      <c r="G69" s="60"/>
      <c r="H69" s="61"/>
      <c r="I69" s="4"/>
      <c r="K69" s="224"/>
    </row>
    <row r="70" spans="1:11" ht="12.75">
      <c r="A70" s="56"/>
      <c r="B70" s="56"/>
      <c r="C70" s="237" t="s">
        <v>13</v>
      </c>
      <c r="D70" s="238"/>
      <c r="E70" s="239"/>
      <c r="F70" s="239"/>
      <c r="G70" s="240"/>
      <c r="H70" s="61"/>
      <c r="I70" s="4"/>
      <c r="K70" s="224">
        <v>157.52</v>
      </c>
    </row>
    <row r="71" spans="1:11" ht="12.75" hidden="1">
      <c r="A71" s="56"/>
      <c r="B71" s="56"/>
      <c r="C71" s="237"/>
      <c r="D71" s="238"/>
      <c r="E71" s="239"/>
      <c r="F71" s="239"/>
      <c r="G71" s="240"/>
      <c r="H71" s="61"/>
      <c r="I71" s="4"/>
      <c r="K71" s="224"/>
    </row>
    <row r="72" spans="1:11" ht="12.75">
      <c r="A72" s="56"/>
      <c r="B72" s="56"/>
      <c r="C72" s="237" t="s">
        <v>23</v>
      </c>
      <c r="D72" s="238"/>
      <c r="E72" s="239">
        <v>62000</v>
      </c>
      <c r="F72" s="239">
        <v>20454</v>
      </c>
      <c r="G72" s="240">
        <v>0</v>
      </c>
      <c r="H72" s="61"/>
      <c r="I72" s="4"/>
      <c r="K72" s="224">
        <v>127</v>
      </c>
    </row>
    <row r="73" spans="1:11" ht="12.75">
      <c r="A73" s="56"/>
      <c r="B73" s="56"/>
      <c r="C73" s="170" t="s">
        <v>14</v>
      </c>
      <c r="D73" s="58"/>
      <c r="E73" s="59">
        <v>2453407</v>
      </c>
      <c r="F73" s="59">
        <v>1207748</v>
      </c>
      <c r="G73" s="60">
        <f>F73/E73*100</f>
        <v>49.22738053653552</v>
      </c>
      <c r="H73" s="75"/>
      <c r="I73" s="4"/>
      <c r="K73" s="224">
        <v>78522.18</v>
      </c>
    </row>
    <row r="74" spans="1:11" ht="12.75" hidden="1">
      <c r="A74" s="56"/>
      <c r="B74" s="56"/>
      <c r="C74" s="170"/>
      <c r="D74" s="58"/>
      <c r="E74" s="59"/>
      <c r="F74" s="59"/>
      <c r="G74" s="60"/>
      <c r="H74" s="61"/>
      <c r="I74" s="4"/>
      <c r="K74" s="224"/>
    </row>
    <row r="75" spans="1:11" ht="12.75">
      <c r="A75" s="56"/>
      <c r="B75" s="118">
        <v>75045</v>
      </c>
      <c r="C75" s="184" t="s">
        <v>34</v>
      </c>
      <c r="D75" s="120"/>
      <c r="E75" s="121">
        <v>29000</v>
      </c>
      <c r="F75" s="121">
        <v>27152</v>
      </c>
      <c r="G75" s="122">
        <f>F75/E75*100</f>
        <v>93.62758620689655</v>
      </c>
      <c r="H75" s="55"/>
      <c r="I75" s="4"/>
      <c r="K75" s="224">
        <v>86442.58</v>
      </c>
    </row>
    <row r="76" spans="1:11" ht="12.75">
      <c r="A76" s="56"/>
      <c r="B76" s="56"/>
      <c r="C76" s="185" t="s">
        <v>13</v>
      </c>
      <c r="D76" s="52"/>
      <c r="E76" s="53"/>
      <c r="F76" s="53"/>
      <c r="G76" s="54"/>
      <c r="H76" s="55"/>
      <c r="I76" s="4"/>
      <c r="K76" s="224">
        <v>25458.06</v>
      </c>
    </row>
    <row r="77" spans="1:11" ht="27" customHeight="1">
      <c r="A77" s="56"/>
      <c r="B77" s="56"/>
      <c r="C77" s="232" t="s">
        <v>70</v>
      </c>
      <c r="D77" s="138"/>
      <c r="E77" s="244">
        <v>22000</v>
      </c>
      <c r="F77" s="244">
        <v>20710</v>
      </c>
      <c r="G77" s="235">
        <f>F77/E77*100</f>
        <v>94.13636363636364</v>
      </c>
      <c r="H77" s="50"/>
      <c r="I77" s="4"/>
      <c r="K77" s="224">
        <v>31289.94</v>
      </c>
    </row>
    <row r="78" spans="1:11" ht="24">
      <c r="A78" s="43"/>
      <c r="B78" s="43"/>
      <c r="C78" s="232" t="s">
        <v>71</v>
      </c>
      <c r="D78" s="138"/>
      <c r="E78" s="244">
        <v>7000</v>
      </c>
      <c r="F78" s="244">
        <v>6442</v>
      </c>
      <c r="G78" s="235">
        <f>F78/E78*100</f>
        <v>92.02857142857142</v>
      </c>
      <c r="H78" s="50"/>
      <c r="I78" s="4"/>
      <c r="K78" s="224">
        <v>10027.51</v>
      </c>
    </row>
    <row r="79" spans="1:11" ht="12.75">
      <c r="A79" s="43"/>
      <c r="B79" s="43"/>
      <c r="C79" s="237" t="s">
        <v>13</v>
      </c>
      <c r="D79" s="58"/>
      <c r="E79" s="239"/>
      <c r="F79" s="239"/>
      <c r="G79" s="240"/>
      <c r="H79" s="61"/>
      <c r="I79" s="4"/>
      <c r="K79" s="224">
        <v>1884</v>
      </c>
    </row>
    <row r="80" spans="1:11" ht="12.75">
      <c r="A80" s="56"/>
      <c r="B80" s="56"/>
      <c r="C80" s="250" t="s">
        <v>14</v>
      </c>
      <c r="D80" s="58"/>
      <c r="E80" s="251">
        <v>18390</v>
      </c>
      <c r="F80" s="251">
        <v>18379</v>
      </c>
      <c r="G80" s="252">
        <f>F80/E80*100</f>
        <v>99.94018488308863</v>
      </c>
      <c r="H80" s="61"/>
      <c r="I80" s="4"/>
      <c r="K80" s="224">
        <v>11615.13</v>
      </c>
    </row>
    <row r="81" spans="1:11" ht="12.75" hidden="1">
      <c r="A81" s="56"/>
      <c r="B81" s="56"/>
      <c r="C81" s="185"/>
      <c r="D81" s="52"/>
      <c r="E81" s="53"/>
      <c r="F81" s="53"/>
      <c r="G81" s="54"/>
      <c r="H81" s="55"/>
      <c r="I81" s="4"/>
      <c r="K81" s="224"/>
    </row>
    <row r="82" spans="1:11" ht="12.75" hidden="1">
      <c r="A82" s="56"/>
      <c r="B82" s="56"/>
      <c r="C82" s="186"/>
      <c r="D82" s="47"/>
      <c r="E82" s="48"/>
      <c r="F82" s="48"/>
      <c r="G82" s="49"/>
      <c r="H82" s="50"/>
      <c r="I82" s="4"/>
      <c r="K82" s="224"/>
    </row>
    <row r="83" spans="1:11" ht="12.75" hidden="1">
      <c r="A83" s="43"/>
      <c r="B83" s="43"/>
      <c r="C83" s="186"/>
      <c r="D83" s="47"/>
      <c r="E83" s="48"/>
      <c r="F83" s="48"/>
      <c r="G83" s="49" t="e">
        <f>F83/E83*100</f>
        <v>#DIV/0!</v>
      </c>
      <c r="H83" s="50"/>
      <c r="I83" s="4"/>
      <c r="K83" s="224"/>
    </row>
    <row r="84" spans="1:11" ht="12.75" hidden="1">
      <c r="A84" s="84"/>
      <c r="B84" s="84"/>
      <c r="C84" s="187"/>
      <c r="D84" s="26">
        <f>E84/$E$253*100</f>
        <v>0</v>
      </c>
      <c r="E84" s="85">
        <f>SUM(E87)</f>
        <v>0</v>
      </c>
      <c r="F84" s="85">
        <f>SUM(F87)</f>
        <v>0</v>
      </c>
      <c r="G84" s="63" t="e">
        <f>F84/E84*100</f>
        <v>#DIV/0!</v>
      </c>
      <c r="H84" s="86"/>
      <c r="I84" s="4"/>
      <c r="K84" s="224"/>
    </row>
    <row r="85" spans="1:11" ht="12.75" hidden="1">
      <c r="A85" s="84"/>
      <c r="B85" s="87"/>
      <c r="C85" s="188"/>
      <c r="D85" s="35"/>
      <c r="E85" s="36"/>
      <c r="F85" s="36"/>
      <c r="G85" s="63" t="e">
        <f>F85/E85*100</f>
        <v>#DIV/0!</v>
      </c>
      <c r="H85" s="37"/>
      <c r="I85" s="4"/>
      <c r="K85" s="224"/>
    </row>
    <row r="86" spans="1:11" ht="12.75" hidden="1">
      <c r="A86" s="84"/>
      <c r="B86" s="87"/>
      <c r="C86" s="183"/>
      <c r="D86" s="35"/>
      <c r="E86" s="36"/>
      <c r="F86" s="36"/>
      <c r="G86" s="63"/>
      <c r="H86" s="37"/>
      <c r="I86" s="4"/>
      <c r="K86" s="224"/>
    </row>
    <row r="87" spans="1:11" ht="12.75" hidden="1">
      <c r="A87" s="84"/>
      <c r="B87" s="87"/>
      <c r="C87" s="189"/>
      <c r="D87" s="47"/>
      <c r="E87" s="48"/>
      <c r="F87" s="48"/>
      <c r="G87" s="49" t="e">
        <f>F87/E87*100</f>
        <v>#DIV/0!</v>
      </c>
      <c r="H87" s="50"/>
      <c r="I87" s="4"/>
      <c r="K87" s="224"/>
    </row>
    <row r="88" spans="1:11" s="2" customFormat="1" ht="25.5">
      <c r="A88" s="24">
        <v>754</v>
      </c>
      <c r="B88" s="24"/>
      <c r="C88" s="181" t="s">
        <v>64</v>
      </c>
      <c r="D88" s="26">
        <f>E88/$E$253*100</f>
        <v>5.433527560609751</v>
      </c>
      <c r="E88" s="27">
        <f>SUM(E89,E93,E104,E90,E99)</f>
        <v>2096482</v>
      </c>
      <c r="F88" s="27">
        <f>SUM(F89,F93,F104,F90,F99)</f>
        <v>1059889</v>
      </c>
      <c r="G88" s="28">
        <f>F88/E88*100</f>
        <v>50.55559742463803</v>
      </c>
      <c r="H88" s="66">
        <f>F88/$F$253*100</f>
        <v>5.747120282069356</v>
      </c>
      <c r="I88" s="27"/>
      <c r="K88" s="225">
        <v>181.54</v>
      </c>
    </row>
    <row r="89" spans="1:11" ht="12.75" hidden="1">
      <c r="A89" s="29"/>
      <c r="B89" s="67"/>
      <c r="C89" s="190"/>
      <c r="D89" s="30"/>
      <c r="E89" s="31"/>
      <c r="F89" s="31"/>
      <c r="G89" s="62"/>
      <c r="H89" s="32"/>
      <c r="I89" s="4"/>
      <c r="K89" s="224"/>
    </row>
    <row r="90" spans="1:11" ht="12.75">
      <c r="A90" s="29"/>
      <c r="B90" s="94">
        <v>75405</v>
      </c>
      <c r="C90" s="182" t="s">
        <v>35</v>
      </c>
      <c r="D90" s="104"/>
      <c r="E90" s="105">
        <v>30000</v>
      </c>
      <c r="F90" s="105">
        <v>30000</v>
      </c>
      <c r="G90" s="106">
        <f>F90/E90*100</f>
        <v>100</v>
      </c>
      <c r="H90" s="37"/>
      <c r="I90" s="4"/>
      <c r="K90" s="224">
        <v>1129.2</v>
      </c>
    </row>
    <row r="91" spans="1:11" ht="12.75">
      <c r="A91" s="29"/>
      <c r="B91" s="94"/>
      <c r="C91" s="193" t="s">
        <v>13</v>
      </c>
      <c r="D91" s="131"/>
      <c r="E91" s="194"/>
      <c r="F91" s="194"/>
      <c r="G91" s="123"/>
      <c r="H91" s="37"/>
      <c r="I91" s="4"/>
      <c r="K91" s="224">
        <v>1923.7</v>
      </c>
    </row>
    <row r="92" spans="1:11" ht="12.75">
      <c r="A92" s="29"/>
      <c r="B92" s="94"/>
      <c r="C92" s="193" t="s">
        <v>68</v>
      </c>
      <c r="D92" s="131"/>
      <c r="E92" s="194">
        <v>30000</v>
      </c>
      <c r="F92" s="194">
        <v>30000</v>
      </c>
      <c r="G92" s="123">
        <f>F92/E92*100</f>
        <v>100</v>
      </c>
      <c r="H92" s="37"/>
      <c r="I92" s="4"/>
      <c r="K92" s="224">
        <v>573.2</v>
      </c>
    </row>
    <row r="93" spans="1:11" ht="12.75">
      <c r="A93" s="29"/>
      <c r="B93" s="94">
        <v>75411</v>
      </c>
      <c r="C93" s="182" t="s">
        <v>36</v>
      </c>
      <c r="D93" s="104"/>
      <c r="E93" s="105">
        <v>2040082</v>
      </c>
      <c r="F93" s="105">
        <v>1026211</v>
      </c>
      <c r="G93" s="106">
        <f>F93/E93*100</f>
        <v>50.302438823537486</v>
      </c>
      <c r="H93" s="37"/>
      <c r="I93" s="4"/>
      <c r="K93" s="224">
        <v>5412</v>
      </c>
    </row>
    <row r="94" spans="1:11" ht="12.75">
      <c r="A94" s="29"/>
      <c r="B94" s="29"/>
      <c r="C94" s="183" t="s">
        <v>13</v>
      </c>
      <c r="D94" s="35"/>
      <c r="E94" s="36"/>
      <c r="F94" s="36"/>
      <c r="G94" s="63"/>
      <c r="H94" s="37"/>
      <c r="I94" s="4"/>
      <c r="K94" s="224">
        <v>238.72</v>
      </c>
    </row>
    <row r="95" spans="1:11" ht="25.5" customHeight="1">
      <c r="A95" s="29"/>
      <c r="B95" s="29"/>
      <c r="C95" s="232" t="s">
        <v>70</v>
      </c>
      <c r="D95" s="243"/>
      <c r="E95" s="244">
        <v>2037982</v>
      </c>
      <c r="F95" s="244">
        <v>1026211</v>
      </c>
      <c r="G95" s="235">
        <f>F95/E95*100</f>
        <v>50.354272020066915</v>
      </c>
      <c r="H95" s="50"/>
      <c r="I95" s="4"/>
      <c r="K95" s="224">
        <v>177.3</v>
      </c>
    </row>
    <row r="96" spans="1:11" ht="12.75">
      <c r="A96" s="43"/>
      <c r="B96" s="43"/>
      <c r="C96" s="237" t="s">
        <v>13</v>
      </c>
      <c r="D96" s="238"/>
      <c r="E96" s="239"/>
      <c r="F96" s="239"/>
      <c r="G96" s="240"/>
      <c r="H96" s="61"/>
      <c r="I96" s="4"/>
      <c r="K96" s="224">
        <v>120147.89</v>
      </c>
    </row>
    <row r="97" spans="1:11" ht="12.75">
      <c r="A97" s="56"/>
      <c r="B97" s="56"/>
      <c r="C97" s="237" t="s">
        <v>23</v>
      </c>
      <c r="D97" s="238"/>
      <c r="E97" s="239">
        <v>0</v>
      </c>
      <c r="F97" s="239">
        <v>0</v>
      </c>
      <c r="G97" s="240">
        <v>0</v>
      </c>
      <c r="H97" s="61"/>
      <c r="I97" s="4"/>
      <c r="K97" s="224">
        <v>15000</v>
      </c>
    </row>
    <row r="98" spans="1:11" ht="12.75">
      <c r="A98" s="56"/>
      <c r="B98" s="56"/>
      <c r="C98" s="250" t="s">
        <v>14</v>
      </c>
      <c r="D98" s="253"/>
      <c r="E98" s="251">
        <v>1590753</v>
      </c>
      <c r="F98" s="251">
        <v>771514</v>
      </c>
      <c r="G98" s="252">
        <f aca="true" t="shared" si="0" ref="G98:G110">F98/E98*100</f>
        <v>48.49992424971067</v>
      </c>
      <c r="H98" s="61"/>
      <c r="I98" s="4"/>
      <c r="K98" s="224">
        <v>14100</v>
      </c>
    </row>
    <row r="99" spans="1:11" ht="12.75">
      <c r="A99" s="56"/>
      <c r="B99" s="118">
        <v>75414</v>
      </c>
      <c r="C99" s="219" t="s">
        <v>90</v>
      </c>
      <c r="D99" s="131"/>
      <c r="E99" s="194">
        <v>18500</v>
      </c>
      <c r="F99" s="194">
        <v>0</v>
      </c>
      <c r="G99" s="123">
        <f t="shared" si="0"/>
        <v>0</v>
      </c>
      <c r="H99" s="61"/>
      <c r="I99" s="4"/>
      <c r="K99" s="224">
        <v>4364</v>
      </c>
    </row>
    <row r="100" spans="1:11" ht="12.75">
      <c r="A100" s="56"/>
      <c r="B100" s="56"/>
      <c r="C100" s="170" t="s">
        <v>13</v>
      </c>
      <c r="D100" s="58"/>
      <c r="E100" s="59"/>
      <c r="F100" s="59"/>
      <c r="G100" s="60"/>
      <c r="H100" s="61"/>
      <c r="I100" s="4"/>
      <c r="K100" s="224">
        <v>1650</v>
      </c>
    </row>
    <row r="101" spans="1:11" ht="38.25">
      <c r="A101" s="56"/>
      <c r="B101" s="56"/>
      <c r="C101" s="254" t="s">
        <v>103</v>
      </c>
      <c r="D101" s="238"/>
      <c r="E101" s="239">
        <v>18500</v>
      </c>
      <c r="F101" s="239">
        <v>0</v>
      </c>
      <c r="G101" s="240">
        <f t="shared" si="0"/>
        <v>0</v>
      </c>
      <c r="H101" s="61"/>
      <c r="I101" s="4"/>
      <c r="K101" s="224">
        <v>7135.68</v>
      </c>
    </row>
    <row r="102" spans="1:11" ht="12.75">
      <c r="A102" s="56"/>
      <c r="B102" s="56"/>
      <c r="C102" s="237" t="s">
        <v>13</v>
      </c>
      <c r="D102" s="238"/>
      <c r="E102" s="239"/>
      <c r="F102" s="239"/>
      <c r="G102" s="240"/>
      <c r="H102" s="61"/>
      <c r="I102" s="4"/>
      <c r="K102" s="224">
        <v>2576.55</v>
      </c>
    </row>
    <row r="103" spans="1:11" ht="12.75">
      <c r="A103" s="56"/>
      <c r="B103" s="56"/>
      <c r="C103" s="170" t="s">
        <v>23</v>
      </c>
      <c r="D103" s="58"/>
      <c r="E103" s="59">
        <v>18500</v>
      </c>
      <c r="F103" s="59">
        <v>0</v>
      </c>
      <c r="G103" s="60">
        <f t="shared" si="0"/>
        <v>0</v>
      </c>
      <c r="H103" s="61"/>
      <c r="I103" s="4"/>
      <c r="K103" s="224">
        <v>38078.96</v>
      </c>
    </row>
    <row r="104" spans="1:11" ht="12.75">
      <c r="A104" s="56"/>
      <c r="B104" s="118">
        <v>75495</v>
      </c>
      <c r="C104" s="184" t="s">
        <v>66</v>
      </c>
      <c r="D104" s="120"/>
      <c r="E104" s="121">
        <v>7900</v>
      </c>
      <c r="F104" s="121">
        <v>3678</v>
      </c>
      <c r="G104" s="122">
        <f t="shared" si="0"/>
        <v>46.55696202531646</v>
      </c>
      <c r="H104" s="88"/>
      <c r="I104" s="4"/>
      <c r="K104" s="224">
        <v>710.65</v>
      </c>
    </row>
    <row r="105" spans="1:11" ht="12.75">
      <c r="A105" s="56"/>
      <c r="B105" s="118"/>
      <c r="C105" s="193" t="s">
        <v>13</v>
      </c>
      <c r="D105" s="131"/>
      <c r="E105" s="194"/>
      <c r="F105" s="194"/>
      <c r="G105" s="123"/>
      <c r="H105" s="222"/>
      <c r="I105" s="4"/>
      <c r="K105" s="224">
        <v>11897.01</v>
      </c>
    </row>
    <row r="106" spans="1:11" ht="12.75">
      <c r="A106" s="56"/>
      <c r="B106" s="118"/>
      <c r="C106" s="193" t="s">
        <v>68</v>
      </c>
      <c r="D106" s="131"/>
      <c r="E106" s="194">
        <v>7000</v>
      </c>
      <c r="F106" s="194">
        <v>3500</v>
      </c>
      <c r="G106" s="123">
        <f t="shared" si="0"/>
        <v>50</v>
      </c>
      <c r="H106" s="222"/>
      <c r="I106" s="4"/>
      <c r="K106" s="224">
        <v>1477.18</v>
      </c>
    </row>
    <row r="107" spans="1:11" s="2" customFormat="1" ht="12.75">
      <c r="A107" s="24">
        <v>757</v>
      </c>
      <c r="B107" s="24"/>
      <c r="C107" s="181" t="s">
        <v>37</v>
      </c>
      <c r="D107" s="26">
        <f>E107/$E$253*100</f>
        <v>0.7849357116034529</v>
      </c>
      <c r="E107" s="27">
        <f>SUM(E108)</f>
        <v>302861</v>
      </c>
      <c r="F107" s="27">
        <f>SUM(F108)</f>
        <v>120148</v>
      </c>
      <c r="G107" s="28">
        <f t="shared" si="0"/>
        <v>39.671004190040975</v>
      </c>
      <c r="H107" s="66">
        <f>F107/$F$253*100</f>
        <v>0.6514880403986352</v>
      </c>
      <c r="I107" s="5"/>
      <c r="K107" s="225">
        <v>1955</v>
      </c>
    </row>
    <row r="108" spans="1:11" ht="25.5">
      <c r="A108" s="29"/>
      <c r="B108" s="94">
        <v>75702</v>
      </c>
      <c r="C108" s="182" t="s">
        <v>38</v>
      </c>
      <c r="D108" s="104"/>
      <c r="E108" s="105">
        <v>302861</v>
      </c>
      <c r="F108" s="105">
        <v>120148</v>
      </c>
      <c r="G108" s="106">
        <f t="shared" si="0"/>
        <v>39.671004190040975</v>
      </c>
      <c r="H108" s="37"/>
      <c r="I108" s="4"/>
      <c r="K108" s="224">
        <v>42659</v>
      </c>
    </row>
    <row r="109" spans="1:11" s="2" customFormat="1" ht="12.75">
      <c r="A109" s="24">
        <v>758</v>
      </c>
      <c r="B109" s="24"/>
      <c r="C109" s="181" t="s">
        <v>39</v>
      </c>
      <c r="D109" s="26">
        <f>E109/$E$253*100</f>
        <v>2.2864812025675083</v>
      </c>
      <c r="E109" s="27">
        <f>SUM(E110)</f>
        <v>882220</v>
      </c>
      <c r="F109" s="27">
        <f>SUM(F110)</f>
        <v>0</v>
      </c>
      <c r="G109" s="28">
        <f t="shared" si="0"/>
        <v>0</v>
      </c>
      <c r="H109" s="89">
        <f>F109/$F$253*100</f>
        <v>0</v>
      </c>
      <c r="I109" s="5"/>
      <c r="K109" s="225">
        <v>53929.85</v>
      </c>
    </row>
    <row r="110" spans="1:11" ht="12.75">
      <c r="A110" s="29"/>
      <c r="B110" s="94">
        <v>75818</v>
      </c>
      <c r="C110" s="182" t="s">
        <v>40</v>
      </c>
      <c r="D110" s="104"/>
      <c r="E110" s="105">
        <v>882220</v>
      </c>
      <c r="F110" s="105">
        <v>0</v>
      </c>
      <c r="G110" s="123">
        <f t="shared" si="0"/>
        <v>0</v>
      </c>
      <c r="H110" s="55"/>
      <c r="I110" s="4"/>
      <c r="K110" s="224">
        <v>8250</v>
      </c>
    </row>
    <row r="111" spans="1:11" ht="12.75">
      <c r="A111" s="56"/>
      <c r="B111" s="56"/>
      <c r="C111" s="185" t="s">
        <v>13</v>
      </c>
      <c r="D111" s="52"/>
      <c r="E111" s="53"/>
      <c r="F111" s="53"/>
      <c r="G111" s="54"/>
      <c r="H111" s="55"/>
      <c r="I111" s="4"/>
      <c r="K111" s="225">
        <v>77174.96</v>
      </c>
    </row>
    <row r="112" spans="1:11" ht="12.75">
      <c r="A112" s="56"/>
      <c r="B112" s="56"/>
      <c r="C112" s="254" t="s">
        <v>41</v>
      </c>
      <c r="D112" s="255"/>
      <c r="E112" s="256">
        <v>198638</v>
      </c>
      <c r="F112" s="256"/>
      <c r="G112" s="257"/>
      <c r="H112" s="55"/>
      <c r="I112" s="4"/>
      <c r="K112" s="224">
        <v>11798.86</v>
      </c>
    </row>
    <row r="113" spans="1:11" ht="12.75">
      <c r="A113" s="56"/>
      <c r="B113" s="56"/>
      <c r="C113" s="185" t="s">
        <v>42</v>
      </c>
      <c r="D113" s="52"/>
      <c r="E113" s="53">
        <v>683582</v>
      </c>
      <c r="F113" s="53">
        <v>0</v>
      </c>
      <c r="G113" s="60">
        <f>F113/E113*100</f>
        <v>0</v>
      </c>
      <c r="H113" s="55"/>
      <c r="I113" s="4"/>
      <c r="K113" s="225">
        <v>3932.96</v>
      </c>
    </row>
    <row r="114" spans="1:11" ht="12.75">
      <c r="A114" s="24">
        <v>801</v>
      </c>
      <c r="B114" s="24"/>
      <c r="C114" s="181" t="s">
        <v>43</v>
      </c>
      <c r="D114" s="26">
        <f>E114/$E$253*100</f>
        <v>36.60455234773817</v>
      </c>
      <c r="E114" s="27">
        <f>SUM(E115,E121,E124,E133,E118,E132,E129)</f>
        <v>14123566</v>
      </c>
      <c r="F114" s="27">
        <f>SUM(F115,F121,F124,F133,F118,F132,F129)</f>
        <v>7636691</v>
      </c>
      <c r="G114" s="28">
        <f>F114/E114*100</f>
        <v>54.07055838447599</v>
      </c>
      <c r="H114" s="28">
        <f>F114/$F$253*100</f>
        <v>41.40903597829255</v>
      </c>
      <c r="I114" s="4"/>
      <c r="K114" s="224">
        <v>7730.44</v>
      </c>
    </row>
    <row r="115" spans="1:11" ht="12.75">
      <c r="A115" s="29"/>
      <c r="B115" s="94">
        <v>80102</v>
      </c>
      <c r="C115" s="182" t="s">
        <v>44</v>
      </c>
      <c r="D115" s="104"/>
      <c r="E115" s="105">
        <v>484513</v>
      </c>
      <c r="F115" s="105">
        <v>209990</v>
      </c>
      <c r="G115" s="106">
        <f>F115/E115*100</f>
        <v>43.34042636626881</v>
      </c>
      <c r="H115" s="32"/>
      <c r="I115" s="4"/>
      <c r="K115" s="225">
        <v>404534.47</v>
      </c>
    </row>
    <row r="116" spans="1:11" ht="12.75">
      <c r="A116" s="29"/>
      <c r="B116" s="29"/>
      <c r="C116" s="170" t="s">
        <v>13</v>
      </c>
      <c r="D116" s="58"/>
      <c r="E116" s="59"/>
      <c r="F116" s="59"/>
      <c r="G116" s="60"/>
      <c r="H116" s="55"/>
      <c r="I116" s="4"/>
      <c r="K116" s="224">
        <v>7419.46</v>
      </c>
    </row>
    <row r="117" spans="1:11" ht="12.75">
      <c r="A117" s="133"/>
      <c r="B117" s="133"/>
      <c r="C117" s="250" t="s">
        <v>14</v>
      </c>
      <c r="D117" s="253"/>
      <c r="E117" s="251">
        <v>464267</v>
      </c>
      <c r="F117" s="251">
        <v>194990</v>
      </c>
      <c r="G117" s="252">
        <f>F117/E117*100</f>
        <v>41.99953905834358</v>
      </c>
      <c r="H117" s="90"/>
      <c r="I117" s="4"/>
      <c r="K117" s="225">
        <v>5570</v>
      </c>
    </row>
    <row r="118" spans="1:11" ht="12.75">
      <c r="A118" s="56"/>
      <c r="B118" s="133">
        <v>80111</v>
      </c>
      <c r="C118" s="192" t="s">
        <v>67</v>
      </c>
      <c r="D118" s="160"/>
      <c r="E118" s="161">
        <v>592547</v>
      </c>
      <c r="F118" s="161">
        <v>304263</v>
      </c>
      <c r="G118" s="162">
        <f>F118/E118*100</f>
        <v>51.348331862282656</v>
      </c>
      <c r="H118" s="55"/>
      <c r="I118" s="4"/>
      <c r="J118" s="199"/>
      <c r="K118" s="226">
        <v>110392.49</v>
      </c>
    </row>
    <row r="119" spans="1:11" ht="12.75">
      <c r="A119" s="56"/>
      <c r="B119" s="56"/>
      <c r="C119" s="258" t="s">
        <v>13</v>
      </c>
      <c r="D119" s="259"/>
      <c r="E119" s="260"/>
      <c r="F119" s="260"/>
      <c r="G119" s="261"/>
      <c r="H119" s="55"/>
      <c r="I119" s="4"/>
      <c r="K119" s="224">
        <v>11396.2</v>
      </c>
    </row>
    <row r="120" spans="1:11" ht="12.75">
      <c r="A120" s="56"/>
      <c r="B120" s="133"/>
      <c r="C120" s="191" t="s">
        <v>14</v>
      </c>
      <c r="D120" s="135"/>
      <c r="E120" s="136">
        <v>572386</v>
      </c>
      <c r="F120" s="136">
        <v>290163</v>
      </c>
      <c r="G120" s="137">
        <f>F120/E120*100</f>
        <v>50.69358789348447</v>
      </c>
      <c r="H120" s="90"/>
      <c r="I120" s="4"/>
      <c r="K120" s="224">
        <v>3798.79</v>
      </c>
    </row>
    <row r="121" spans="1:11" ht="12.75">
      <c r="A121" s="56"/>
      <c r="B121" s="133">
        <v>80120</v>
      </c>
      <c r="C121" s="192" t="s">
        <v>45</v>
      </c>
      <c r="D121" s="160"/>
      <c r="E121" s="161">
        <v>1358564</v>
      </c>
      <c r="F121" s="161">
        <v>803821</v>
      </c>
      <c r="G121" s="162">
        <f>F121/E121*100</f>
        <v>59.16695864162453</v>
      </c>
      <c r="H121" s="82"/>
      <c r="I121" s="4"/>
      <c r="K121" s="224">
        <v>4727.52</v>
      </c>
    </row>
    <row r="122" spans="1:11" ht="12.75">
      <c r="A122" s="56"/>
      <c r="B122" s="56"/>
      <c r="C122" s="258" t="s">
        <v>13</v>
      </c>
      <c r="D122" s="259"/>
      <c r="E122" s="260"/>
      <c r="F122" s="260"/>
      <c r="G122" s="261"/>
      <c r="H122" s="55"/>
      <c r="I122" s="4"/>
      <c r="K122" s="224">
        <v>9691.76</v>
      </c>
    </row>
    <row r="123" spans="1:11" ht="12.75">
      <c r="A123" s="133"/>
      <c r="B123" s="133"/>
      <c r="C123" s="191" t="s">
        <v>14</v>
      </c>
      <c r="D123" s="135"/>
      <c r="E123" s="136">
        <v>1174163</v>
      </c>
      <c r="F123" s="136">
        <v>691317</v>
      </c>
      <c r="G123" s="137">
        <f>F123/E123*100</f>
        <v>58.87743013533896</v>
      </c>
      <c r="H123" s="90"/>
      <c r="I123" s="4"/>
      <c r="K123" s="224">
        <v>14056.36</v>
      </c>
    </row>
    <row r="124" spans="1:11" ht="12.75">
      <c r="A124" s="56"/>
      <c r="B124" s="133">
        <v>80130</v>
      </c>
      <c r="C124" s="192" t="s">
        <v>65</v>
      </c>
      <c r="D124" s="160"/>
      <c r="E124" s="161">
        <v>11337857</v>
      </c>
      <c r="F124" s="161">
        <v>6140254</v>
      </c>
      <c r="G124" s="162">
        <f>F124/E124*100</f>
        <v>54.15709511947452</v>
      </c>
      <c r="H124" s="82"/>
      <c r="I124" s="4"/>
      <c r="K124" s="224">
        <v>336239.75</v>
      </c>
    </row>
    <row r="125" spans="1:11" ht="12.75">
      <c r="A125" s="56"/>
      <c r="B125" s="56"/>
      <c r="C125" s="258" t="s">
        <v>13</v>
      </c>
      <c r="D125" s="259"/>
      <c r="E125" s="260"/>
      <c r="F125" s="260"/>
      <c r="G125" s="261"/>
      <c r="H125" s="55"/>
      <c r="I125" s="4"/>
      <c r="K125" s="224">
        <v>1563.5</v>
      </c>
    </row>
    <row r="126" spans="1:11" ht="12.75" hidden="1">
      <c r="A126" s="56"/>
      <c r="B126" s="56"/>
      <c r="C126" s="170" t="s">
        <v>23</v>
      </c>
      <c r="D126" s="58"/>
      <c r="E126" s="59"/>
      <c r="F126" s="59"/>
      <c r="G126" s="60" t="e">
        <f>F126/E126*100</f>
        <v>#DIV/0!</v>
      </c>
      <c r="H126" s="55"/>
      <c r="I126" s="4"/>
      <c r="K126" s="224"/>
    </row>
    <row r="127" spans="1:11" ht="12.75">
      <c r="A127" s="140"/>
      <c r="B127" s="133"/>
      <c r="C127" s="191" t="s">
        <v>14</v>
      </c>
      <c r="D127" s="171"/>
      <c r="E127" s="207">
        <v>9459153</v>
      </c>
      <c r="F127" s="136">
        <v>4880727</v>
      </c>
      <c r="G127" s="137">
        <f>F127/E127*100</f>
        <v>51.59792848260304</v>
      </c>
      <c r="H127" s="141"/>
      <c r="I127" s="4"/>
      <c r="K127" s="224">
        <v>3951</v>
      </c>
    </row>
    <row r="128" spans="1:11" ht="12.75">
      <c r="A128" s="56"/>
      <c r="B128" s="118"/>
      <c r="C128" s="51" t="s">
        <v>68</v>
      </c>
      <c r="D128" s="58"/>
      <c r="E128" s="59">
        <v>311182</v>
      </c>
      <c r="F128" s="59">
        <v>187319</v>
      </c>
      <c r="G128" s="60">
        <f>F128/E128*100</f>
        <v>60.19596249140374</v>
      </c>
      <c r="H128" s="55"/>
      <c r="I128" s="4"/>
      <c r="K128" s="224">
        <v>15410.29</v>
      </c>
    </row>
    <row r="129" spans="1:11" ht="12.75">
      <c r="A129" s="56"/>
      <c r="B129" s="118">
        <v>80134</v>
      </c>
      <c r="C129" s="119" t="s">
        <v>91</v>
      </c>
      <c r="D129" s="131"/>
      <c r="E129" s="121">
        <v>185587</v>
      </c>
      <c r="F129" s="121">
        <v>68964</v>
      </c>
      <c r="G129" s="123">
        <f>F129/E129*100</f>
        <v>37.15993038305484</v>
      </c>
      <c r="H129" s="214"/>
      <c r="I129" s="215"/>
      <c r="K129" s="224">
        <v>93989</v>
      </c>
    </row>
    <row r="130" spans="1:11" ht="12.75">
      <c r="A130" s="56"/>
      <c r="B130" s="56"/>
      <c r="C130" s="258" t="s">
        <v>13</v>
      </c>
      <c r="D130" s="259"/>
      <c r="E130" s="260"/>
      <c r="F130" s="260"/>
      <c r="G130" s="261"/>
      <c r="H130" s="55"/>
      <c r="I130" s="4"/>
      <c r="K130" s="224">
        <v>84420</v>
      </c>
    </row>
    <row r="131" spans="1:11" ht="12.75">
      <c r="A131" s="56"/>
      <c r="B131" s="56"/>
      <c r="C131" s="191" t="s">
        <v>14</v>
      </c>
      <c r="D131" s="58"/>
      <c r="E131" s="59">
        <v>181187</v>
      </c>
      <c r="F131" s="59">
        <v>65013</v>
      </c>
      <c r="G131" s="60">
        <f>F131/E131*100</f>
        <v>35.88171336795686</v>
      </c>
      <c r="H131" s="55"/>
      <c r="I131" s="4"/>
      <c r="K131" s="224">
        <v>414969.46</v>
      </c>
    </row>
    <row r="132" spans="1:11" ht="12.75">
      <c r="A132" s="56"/>
      <c r="B132" s="118">
        <v>80146</v>
      </c>
      <c r="C132" s="119" t="s">
        <v>69</v>
      </c>
      <c r="D132" s="120"/>
      <c r="E132" s="121">
        <v>69498</v>
      </c>
      <c r="F132" s="121">
        <v>15410</v>
      </c>
      <c r="G132" s="122">
        <f>F132/E132*100</f>
        <v>22.17329995107773</v>
      </c>
      <c r="H132" s="55"/>
      <c r="I132" s="4"/>
      <c r="K132" s="224">
        <v>68436.6</v>
      </c>
    </row>
    <row r="133" spans="1:11" ht="12.75">
      <c r="A133" s="56"/>
      <c r="B133" s="118">
        <v>80195</v>
      </c>
      <c r="C133" s="124" t="s">
        <v>46</v>
      </c>
      <c r="D133" s="120"/>
      <c r="E133" s="125">
        <v>95000</v>
      </c>
      <c r="F133" s="121">
        <v>93989</v>
      </c>
      <c r="G133" s="122">
        <f>F133/E133*100</f>
        <v>98.93578947368421</v>
      </c>
      <c r="H133" s="82"/>
      <c r="I133" s="4"/>
      <c r="K133" s="224">
        <v>76805.57</v>
      </c>
    </row>
    <row r="134" spans="1:11" ht="12.75" hidden="1">
      <c r="A134" s="56"/>
      <c r="B134" s="56"/>
      <c r="C134" s="91"/>
      <c r="D134" s="52"/>
      <c r="E134" s="92"/>
      <c r="F134" s="53"/>
      <c r="G134" s="54"/>
      <c r="H134" s="55"/>
      <c r="I134" s="4"/>
      <c r="K134" s="224"/>
    </row>
    <row r="135" spans="1:11" ht="12.75" hidden="1">
      <c r="A135" s="56"/>
      <c r="B135" s="56"/>
      <c r="C135" s="65"/>
      <c r="D135" s="47"/>
      <c r="E135" s="93"/>
      <c r="F135" s="93"/>
      <c r="G135" s="49"/>
      <c r="H135" s="50"/>
      <c r="I135" s="4"/>
      <c r="K135" s="224"/>
    </row>
    <row r="136" spans="1:11" ht="12.75" hidden="1">
      <c r="A136" s="43"/>
      <c r="B136" s="43"/>
      <c r="C136" s="65"/>
      <c r="D136" s="47"/>
      <c r="E136" s="93"/>
      <c r="F136" s="93"/>
      <c r="G136" s="49"/>
      <c r="H136" s="50"/>
      <c r="I136" s="4"/>
      <c r="K136" s="224"/>
    </row>
    <row r="137" spans="1:11" ht="12.75" hidden="1">
      <c r="A137" s="43"/>
      <c r="B137" s="43"/>
      <c r="C137" s="46"/>
      <c r="D137" s="47"/>
      <c r="E137" s="93"/>
      <c r="F137" s="93"/>
      <c r="G137" s="74"/>
      <c r="H137" s="55"/>
      <c r="I137" s="4"/>
      <c r="K137" s="224"/>
    </row>
    <row r="138" spans="1:11" ht="12.75">
      <c r="A138" s="24">
        <v>803</v>
      </c>
      <c r="B138" s="94"/>
      <c r="C138" s="95" t="s">
        <v>75</v>
      </c>
      <c r="D138" s="96"/>
      <c r="E138" s="27">
        <f>SUM(E139)</f>
        <v>84420</v>
      </c>
      <c r="F138" s="27">
        <f>SUM(F139)</f>
        <v>84420</v>
      </c>
      <c r="G138" s="28">
        <f>F138/E138*100</f>
        <v>100</v>
      </c>
      <c r="H138" s="37"/>
      <c r="I138" s="4"/>
      <c r="K138" s="224">
        <v>89552.42</v>
      </c>
    </row>
    <row r="139" spans="1:11" ht="12.75">
      <c r="A139" s="29"/>
      <c r="B139" s="29">
        <v>80309</v>
      </c>
      <c r="C139" s="65" t="s">
        <v>76</v>
      </c>
      <c r="D139" s="47"/>
      <c r="E139" s="48">
        <v>84420</v>
      </c>
      <c r="F139" s="48">
        <v>84420</v>
      </c>
      <c r="G139" s="97">
        <f>F139/E139*100</f>
        <v>100</v>
      </c>
      <c r="H139" s="50"/>
      <c r="I139" s="4"/>
      <c r="K139" s="224">
        <v>57596.66</v>
      </c>
    </row>
    <row r="140" spans="1:11" ht="12.75">
      <c r="A140" s="24">
        <v>851</v>
      </c>
      <c r="B140" s="24"/>
      <c r="C140" s="25" t="s">
        <v>47</v>
      </c>
      <c r="D140" s="26">
        <f>E140/$E$253*100</f>
        <v>2.476426931359612</v>
      </c>
      <c r="E140" s="27">
        <f>SUM(E148,E152,E149)</f>
        <v>955509</v>
      </c>
      <c r="F140" s="27">
        <f>SUM(F148,F152,F149)</f>
        <v>414969</v>
      </c>
      <c r="G140" s="28">
        <f>F140/E140*100</f>
        <v>43.429104278452634</v>
      </c>
      <c r="H140" s="28">
        <f>F140/$F$253*100</f>
        <v>2.2501193580931953</v>
      </c>
      <c r="I140" s="4"/>
      <c r="K140" s="224">
        <v>10000</v>
      </c>
    </row>
    <row r="141" spans="1:11" ht="12.75" hidden="1">
      <c r="A141" s="98"/>
      <c r="B141" s="94">
        <v>85111</v>
      </c>
      <c r="C141" s="103" t="s">
        <v>77</v>
      </c>
      <c r="D141" s="26"/>
      <c r="E141" s="105"/>
      <c r="F141" s="105"/>
      <c r="G141" s="106" t="e">
        <f>F141/E141*100</f>
        <v>#DIV/0!</v>
      </c>
      <c r="H141" s="100"/>
      <c r="I141" s="4"/>
      <c r="K141" s="224"/>
    </row>
    <row r="142" spans="1:11" ht="12.75" hidden="1">
      <c r="A142" s="98"/>
      <c r="B142" s="29"/>
      <c r="C142" s="51" t="s">
        <v>13</v>
      </c>
      <c r="D142" s="99"/>
      <c r="E142" s="31"/>
      <c r="F142" s="31"/>
      <c r="G142" s="62"/>
      <c r="H142" s="143"/>
      <c r="I142" s="4"/>
      <c r="K142" s="224"/>
    </row>
    <row r="143" spans="1:11" ht="12.75" hidden="1">
      <c r="A143" s="98"/>
      <c r="B143" s="29"/>
      <c r="C143" s="51" t="s">
        <v>78</v>
      </c>
      <c r="D143" s="99"/>
      <c r="E143" s="59"/>
      <c r="F143" s="59"/>
      <c r="G143" s="74" t="e">
        <f>F143/E143*100</f>
        <v>#DIV/0!</v>
      </c>
      <c r="H143" s="143"/>
      <c r="I143" s="4"/>
      <c r="K143" s="224"/>
    </row>
    <row r="144" spans="1:11" ht="12.75" hidden="1">
      <c r="A144" s="98"/>
      <c r="B144" s="29"/>
      <c r="C144" s="34"/>
      <c r="D144" s="99"/>
      <c r="E144" s="36"/>
      <c r="F144" s="36"/>
      <c r="G144" s="101"/>
      <c r="H144" s="143"/>
      <c r="I144" s="4"/>
      <c r="K144" s="224"/>
    </row>
    <row r="145" spans="1:11" ht="12.75" hidden="1">
      <c r="A145" s="98"/>
      <c r="B145" s="94"/>
      <c r="C145" s="103"/>
      <c r="D145" s="26"/>
      <c r="E145" s="105"/>
      <c r="F145" s="105"/>
      <c r="G145" s="123"/>
      <c r="H145" s="143"/>
      <c r="I145" s="4"/>
      <c r="K145" s="224"/>
    </row>
    <row r="146" spans="1:11" ht="12.75" hidden="1">
      <c r="A146" s="98"/>
      <c r="B146" s="29"/>
      <c r="C146" s="34"/>
      <c r="D146" s="99"/>
      <c r="E146" s="36"/>
      <c r="F146" s="31"/>
      <c r="G146" s="100"/>
      <c r="H146" s="143"/>
      <c r="I146" s="4"/>
      <c r="K146" s="224"/>
    </row>
    <row r="147" spans="1:11" ht="28.5" customHeight="1" hidden="1">
      <c r="A147" s="98"/>
      <c r="B147" s="29"/>
      <c r="C147" s="65"/>
      <c r="D147" s="99"/>
      <c r="E147" s="36"/>
      <c r="F147" s="36"/>
      <c r="G147" s="63"/>
      <c r="H147" s="143"/>
      <c r="I147" s="4"/>
      <c r="K147" s="224"/>
    </row>
    <row r="148" spans="1:11" ht="12.75">
      <c r="A148" s="98"/>
      <c r="B148" s="94">
        <v>85153</v>
      </c>
      <c r="C148" s="126" t="s">
        <v>79</v>
      </c>
      <c r="D148" s="26"/>
      <c r="E148" s="105">
        <v>400</v>
      </c>
      <c r="F148" s="105">
        <v>0</v>
      </c>
      <c r="G148" s="106">
        <f>F148/E148*100</f>
        <v>0</v>
      </c>
      <c r="H148" s="143"/>
      <c r="I148" s="4"/>
      <c r="K148" s="224">
        <v>47368.02</v>
      </c>
    </row>
    <row r="149" spans="1:11" ht="12.75">
      <c r="A149" s="98"/>
      <c r="B149" s="67">
        <v>85154</v>
      </c>
      <c r="C149" s="262" t="s">
        <v>104</v>
      </c>
      <c r="D149" s="263"/>
      <c r="E149" s="31">
        <v>11650</v>
      </c>
      <c r="F149" s="31">
        <v>0</v>
      </c>
      <c r="G149" s="264">
        <f>F149/E149*100</f>
        <v>0</v>
      </c>
      <c r="H149" s="143"/>
      <c r="I149" s="4"/>
      <c r="K149" s="224">
        <v>2030.51</v>
      </c>
    </row>
    <row r="150" spans="1:11" ht="12.75">
      <c r="A150" s="98"/>
      <c r="B150" s="266"/>
      <c r="C150" s="265" t="s">
        <v>13</v>
      </c>
      <c r="D150" s="279"/>
      <c r="E150" s="239"/>
      <c r="F150" s="239"/>
      <c r="G150" s="240"/>
      <c r="H150" s="143"/>
      <c r="I150" s="4"/>
      <c r="K150" s="224">
        <v>758.74</v>
      </c>
    </row>
    <row r="151" spans="1:11" ht="12.75">
      <c r="A151" s="98"/>
      <c r="B151" s="117"/>
      <c r="C151" s="51" t="s">
        <v>23</v>
      </c>
      <c r="D151" s="278"/>
      <c r="E151" s="136">
        <v>11650</v>
      </c>
      <c r="F151" s="136">
        <v>0</v>
      </c>
      <c r="G151" s="137">
        <f>F151/E151*100</f>
        <v>0</v>
      </c>
      <c r="H151" s="143"/>
      <c r="I151" s="4"/>
      <c r="K151" s="224">
        <v>20904.42</v>
      </c>
    </row>
    <row r="152" spans="1:11" ht="38.25">
      <c r="A152" s="29"/>
      <c r="B152" s="94">
        <v>85156</v>
      </c>
      <c r="C152" s="103" t="s">
        <v>48</v>
      </c>
      <c r="D152" s="104"/>
      <c r="E152" s="105">
        <v>943459</v>
      </c>
      <c r="F152" s="105">
        <v>414969</v>
      </c>
      <c r="G152" s="106">
        <f>F152/E152*100</f>
        <v>43.983787318791805</v>
      </c>
      <c r="H152" s="163"/>
      <c r="I152" s="4"/>
      <c r="K152" s="224">
        <v>626.65</v>
      </c>
    </row>
    <row r="153" spans="1:11" ht="12.75">
      <c r="A153" s="29"/>
      <c r="B153" s="29"/>
      <c r="C153" s="34" t="s">
        <v>13</v>
      </c>
      <c r="D153" s="35"/>
      <c r="E153" s="36"/>
      <c r="F153" s="36"/>
      <c r="G153" s="63"/>
      <c r="H153" s="163"/>
      <c r="I153" s="4"/>
      <c r="K153" s="224">
        <v>462200.48</v>
      </c>
    </row>
    <row r="154" spans="1:11" ht="27.75" customHeight="1">
      <c r="A154" s="29"/>
      <c r="B154" s="29"/>
      <c r="C154" s="242" t="s">
        <v>70</v>
      </c>
      <c r="D154" s="109"/>
      <c r="E154" s="110">
        <v>943459</v>
      </c>
      <c r="F154" s="110">
        <v>414969</v>
      </c>
      <c r="G154" s="270">
        <f>F154/E154*100</f>
        <v>43.983787318791805</v>
      </c>
      <c r="H154" s="155"/>
      <c r="I154" s="4"/>
      <c r="K154" s="224">
        <v>862.52</v>
      </c>
    </row>
    <row r="155" spans="1:11" ht="12.75" hidden="1">
      <c r="A155" s="24"/>
      <c r="B155" s="94"/>
      <c r="C155" s="267"/>
      <c r="D155" s="268"/>
      <c r="E155" s="269"/>
      <c r="F155" s="269"/>
      <c r="G155" s="172"/>
      <c r="H155" s="37"/>
      <c r="I155" s="4"/>
      <c r="K155" s="224"/>
    </row>
    <row r="156" spans="1:11" ht="12.75" hidden="1">
      <c r="A156" s="29"/>
      <c r="B156" s="29"/>
      <c r="C156" s="65"/>
      <c r="D156" s="47"/>
      <c r="E156" s="48"/>
      <c r="F156" s="48"/>
      <c r="G156" s="28"/>
      <c r="H156" s="37"/>
      <c r="I156" s="4"/>
      <c r="K156" s="224"/>
    </row>
    <row r="157" spans="1:11" ht="12.75">
      <c r="A157" s="24">
        <v>852</v>
      </c>
      <c r="B157" s="24"/>
      <c r="C157" s="25" t="s">
        <v>80</v>
      </c>
      <c r="D157" s="26">
        <f>E157/$E$253*100</f>
        <v>6.934699841611247</v>
      </c>
      <c r="E157" s="27">
        <f>SUM(E158,E164,E169,E172,E175,E182,E192,E190)</f>
        <v>2675697</v>
      </c>
      <c r="F157" s="27">
        <f>SUM(F158,F164,F169,F172,F175,F182,F192,F190)</f>
        <v>1422974</v>
      </c>
      <c r="G157" s="28">
        <f>F157/E157*100</f>
        <v>53.18143272575333</v>
      </c>
      <c r="H157" s="28">
        <f>F157/$F$253*100</f>
        <v>7.715904907266101</v>
      </c>
      <c r="I157" s="4"/>
      <c r="K157" s="224">
        <v>272</v>
      </c>
    </row>
    <row r="158" spans="1:11" ht="12.75">
      <c r="A158" s="29"/>
      <c r="B158" s="94">
        <v>85201</v>
      </c>
      <c r="C158" s="103" t="s">
        <v>49</v>
      </c>
      <c r="D158" s="104"/>
      <c r="E158" s="105">
        <v>1448809</v>
      </c>
      <c r="F158" s="105">
        <v>796608</v>
      </c>
      <c r="G158" s="106">
        <f>F158/E158*100</f>
        <v>54.983645187184784</v>
      </c>
      <c r="H158" s="32"/>
      <c r="I158" s="4"/>
      <c r="K158" s="224">
        <v>17765.71</v>
      </c>
    </row>
    <row r="159" spans="1:11" ht="12.75" hidden="1">
      <c r="A159" s="29"/>
      <c r="B159" s="29"/>
      <c r="C159" s="34"/>
      <c r="D159" s="35"/>
      <c r="E159" s="36"/>
      <c r="F159" s="36"/>
      <c r="G159" s="63"/>
      <c r="H159" s="37"/>
      <c r="I159" s="4"/>
      <c r="K159" s="224"/>
    </row>
    <row r="160" spans="1:11" ht="12.75" hidden="1">
      <c r="A160" s="29"/>
      <c r="B160" s="29"/>
      <c r="C160" s="34"/>
      <c r="D160" s="35"/>
      <c r="E160" s="36"/>
      <c r="F160" s="36"/>
      <c r="G160" s="63"/>
      <c r="H160" s="163"/>
      <c r="I160" s="4"/>
      <c r="K160" s="224"/>
    </row>
    <row r="161" spans="1:11" ht="12.75">
      <c r="A161" s="29"/>
      <c r="B161" s="29"/>
      <c r="C161" s="237" t="s">
        <v>13</v>
      </c>
      <c r="D161" s="238"/>
      <c r="E161" s="239"/>
      <c r="F161" s="239"/>
      <c r="G161" s="240"/>
      <c r="H161" s="61"/>
      <c r="I161" s="4"/>
      <c r="K161" s="224">
        <v>505.59</v>
      </c>
    </row>
    <row r="162" spans="1:11" ht="12.75">
      <c r="A162" s="56"/>
      <c r="B162" s="56"/>
      <c r="C162" s="237" t="s">
        <v>14</v>
      </c>
      <c r="D162" s="238"/>
      <c r="E162" s="239">
        <v>751833</v>
      </c>
      <c r="F162" s="239">
        <v>371793</v>
      </c>
      <c r="G162" s="240">
        <f>F162/E162*100</f>
        <v>49.451540435176426</v>
      </c>
      <c r="H162" s="75"/>
      <c r="I162" s="4"/>
      <c r="K162" s="224">
        <v>188</v>
      </c>
    </row>
    <row r="163" spans="1:11" ht="12.75">
      <c r="A163" s="56"/>
      <c r="B163" s="56"/>
      <c r="C163" s="250" t="s">
        <v>68</v>
      </c>
      <c r="D163" s="253"/>
      <c r="E163" s="251">
        <v>84609</v>
      </c>
      <c r="F163" s="251">
        <v>50736</v>
      </c>
      <c r="G163" s="252">
        <f>F163/E163*100</f>
        <v>59.96525192355423</v>
      </c>
      <c r="H163" s="61"/>
      <c r="I163" s="4"/>
      <c r="K163" s="224">
        <v>3105</v>
      </c>
    </row>
    <row r="164" spans="1:11" ht="17.25" customHeight="1">
      <c r="A164" s="56"/>
      <c r="B164" s="118">
        <v>85204</v>
      </c>
      <c r="C164" s="119" t="s">
        <v>50</v>
      </c>
      <c r="D164" s="120"/>
      <c r="E164" s="121">
        <v>951995</v>
      </c>
      <c r="F164" s="121">
        <v>488275</v>
      </c>
      <c r="G164" s="122">
        <f>F164/E164*100</f>
        <v>51.28966013476961</v>
      </c>
      <c r="H164" s="82"/>
      <c r="I164" s="4"/>
      <c r="K164" s="224">
        <v>89.06</v>
      </c>
    </row>
    <row r="165" spans="1:11" ht="12.75" hidden="1">
      <c r="A165" s="56"/>
      <c r="B165" s="56"/>
      <c r="C165" s="51"/>
      <c r="D165" s="52"/>
      <c r="E165" s="53"/>
      <c r="F165" s="53"/>
      <c r="G165" s="174"/>
      <c r="H165" s="144"/>
      <c r="I165" s="4"/>
      <c r="K165" s="224"/>
    </row>
    <row r="166" spans="1:11" ht="12.75" hidden="1">
      <c r="A166" s="140"/>
      <c r="B166" s="140"/>
      <c r="C166" s="146"/>
      <c r="D166" s="145"/>
      <c r="E166" s="147"/>
      <c r="F166" s="147"/>
      <c r="G166" s="60"/>
      <c r="H166" s="144"/>
      <c r="I166" s="148"/>
      <c r="K166" s="224"/>
    </row>
    <row r="167" spans="1:11" ht="12.75">
      <c r="A167" s="56"/>
      <c r="B167" s="56"/>
      <c r="C167" s="237" t="s">
        <v>13</v>
      </c>
      <c r="D167" s="238"/>
      <c r="E167" s="239"/>
      <c r="F167" s="239"/>
      <c r="G167" s="271"/>
      <c r="H167" s="144"/>
      <c r="I167" s="4"/>
      <c r="K167" s="224">
        <v>612.7</v>
      </c>
    </row>
    <row r="168" spans="1:11" ht="12.75">
      <c r="A168" s="56"/>
      <c r="B168" s="56"/>
      <c r="C168" s="51" t="s">
        <v>78</v>
      </c>
      <c r="D168" s="58"/>
      <c r="E168" s="59">
        <v>51995</v>
      </c>
      <c r="F168" s="59">
        <v>26074</v>
      </c>
      <c r="G168" s="137">
        <f>F168/E168*100</f>
        <v>50.14712953168574</v>
      </c>
      <c r="H168" s="144"/>
      <c r="I168" s="4"/>
      <c r="K168" s="224">
        <v>69.55</v>
      </c>
    </row>
    <row r="169" spans="1:11" ht="30.75" customHeight="1" hidden="1">
      <c r="A169" s="56"/>
      <c r="B169" s="118"/>
      <c r="C169" s="119"/>
      <c r="D169" s="120"/>
      <c r="E169" s="121"/>
      <c r="F169" s="121"/>
      <c r="G169" s="122" t="e">
        <f>F169/E169*100</f>
        <v>#DIV/0!</v>
      </c>
      <c r="H169" s="144"/>
      <c r="I169" s="4"/>
      <c r="K169" s="224"/>
    </row>
    <row r="170" spans="1:11" ht="12.75" hidden="1">
      <c r="A170" s="56"/>
      <c r="B170" s="56"/>
      <c r="C170" s="83"/>
      <c r="D170" s="52"/>
      <c r="E170" s="53"/>
      <c r="F170" s="53"/>
      <c r="G170" s="174"/>
      <c r="H170" s="144"/>
      <c r="I170" s="4"/>
      <c r="K170" s="224"/>
    </row>
    <row r="171" spans="1:11" ht="25.5" customHeight="1" hidden="1">
      <c r="A171" s="140"/>
      <c r="B171" s="151"/>
      <c r="C171" s="152"/>
      <c r="D171" s="150"/>
      <c r="E171" s="153"/>
      <c r="F171" s="153"/>
      <c r="G171" s="116" t="e">
        <f>F171/E171*100</f>
        <v>#DIV/0!</v>
      </c>
      <c r="H171" s="149"/>
      <c r="I171" s="148"/>
      <c r="K171" s="224"/>
    </row>
    <row r="172" spans="1:11" ht="21" customHeight="1" hidden="1">
      <c r="A172" s="43"/>
      <c r="B172" s="112"/>
      <c r="C172" s="113"/>
      <c r="D172" s="114"/>
      <c r="E172" s="115"/>
      <c r="F172" s="115"/>
      <c r="G172" s="116"/>
      <c r="H172" s="149"/>
      <c r="I172" s="4"/>
      <c r="K172" s="224"/>
    </row>
    <row r="173" spans="1:11" ht="12.75" hidden="1">
      <c r="A173" s="43"/>
      <c r="B173" s="43"/>
      <c r="C173" s="46"/>
      <c r="D173" s="47"/>
      <c r="E173" s="48"/>
      <c r="F173" s="48"/>
      <c r="G173" s="49"/>
      <c r="H173" s="155"/>
      <c r="I173" s="4"/>
      <c r="K173" s="224"/>
    </row>
    <row r="174" spans="1:11" ht="12.75" hidden="1">
      <c r="A174" s="43"/>
      <c r="B174" s="43"/>
      <c r="C174" s="65"/>
      <c r="D174" s="47"/>
      <c r="E174" s="48"/>
      <c r="F174" s="48"/>
      <c r="G174" s="49"/>
      <c r="H174" s="164"/>
      <c r="I174" s="4"/>
      <c r="K174" s="224"/>
    </row>
    <row r="175" spans="1:11" ht="12.75">
      <c r="A175" s="43"/>
      <c r="B175" s="127">
        <v>85218</v>
      </c>
      <c r="C175" s="128" t="s">
        <v>51</v>
      </c>
      <c r="D175" s="129"/>
      <c r="E175" s="130">
        <v>252900</v>
      </c>
      <c r="F175" s="130">
        <v>126999</v>
      </c>
      <c r="G175" s="97">
        <f>F175/E175*100</f>
        <v>50.21708185053381</v>
      </c>
      <c r="H175" s="149"/>
      <c r="I175" s="4"/>
      <c r="K175" s="224">
        <v>282</v>
      </c>
    </row>
    <row r="176" spans="1:11" ht="12.75">
      <c r="A176" s="43"/>
      <c r="B176" s="43"/>
      <c r="C176" s="51" t="s">
        <v>13</v>
      </c>
      <c r="D176" s="58"/>
      <c r="E176" s="59"/>
      <c r="F176" s="59"/>
      <c r="G176" s="60"/>
      <c r="H176" s="169"/>
      <c r="I176" s="4"/>
      <c r="K176" s="224">
        <v>3500</v>
      </c>
    </row>
    <row r="177" spans="1:11" ht="12.75">
      <c r="A177" s="56"/>
      <c r="B177" s="70"/>
      <c r="C177" s="237" t="s">
        <v>14</v>
      </c>
      <c r="D177" s="238"/>
      <c r="E177" s="239">
        <v>200861</v>
      </c>
      <c r="F177" s="239">
        <v>104300</v>
      </c>
      <c r="G177" s="240">
        <f>F177/E177*100</f>
        <v>51.9264566043184</v>
      </c>
      <c r="H177" s="154"/>
      <c r="I177" s="4"/>
      <c r="K177" s="224">
        <v>3221</v>
      </c>
    </row>
    <row r="178" spans="1:11" ht="12.75" hidden="1">
      <c r="A178" s="56"/>
      <c r="B178" s="77"/>
      <c r="C178" s="78"/>
      <c r="D178" s="79"/>
      <c r="E178" s="80"/>
      <c r="F178" s="80"/>
      <c r="G178" s="81"/>
      <c r="H178" s="144"/>
      <c r="I178" s="4"/>
      <c r="K178" s="224"/>
    </row>
    <row r="179" spans="1:11" ht="12.75" hidden="1">
      <c r="A179" s="56"/>
      <c r="B179" s="56"/>
      <c r="C179" s="51"/>
      <c r="D179" s="58"/>
      <c r="E179" s="59"/>
      <c r="F179" s="59"/>
      <c r="G179" s="60"/>
      <c r="H179" s="169"/>
      <c r="I179" s="4"/>
      <c r="K179" s="224"/>
    </row>
    <row r="180" spans="1:11" ht="12.75" hidden="1">
      <c r="A180" s="56"/>
      <c r="B180" s="56"/>
      <c r="C180" s="51"/>
      <c r="D180" s="58"/>
      <c r="E180" s="59"/>
      <c r="F180" s="59"/>
      <c r="G180" s="60"/>
      <c r="H180" s="154"/>
      <c r="I180" s="4"/>
      <c r="K180" s="224"/>
    </row>
    <row r="181" spans="1:11" ht="12.75">
      <c r="A181" s="56"/>
      <c r="B181" s="56"/>
      <c r="C181" s="51" t="s">
        <v>83</v>
      </c>
      <c r="D181" s="58"/>
      <c r="E181" s="59">
        <v>8000</v>
      </c>
      <c r="F181" s="59">
        <v>0</v>
      </c>
      <c r="G181" s="74">
        <f>F181/E181*100</f>
        <v>0</v>
      </c>
      <c r="H181" s="169"/>
      <c r="I181" s="4"/>
      <c r="K181" s="224">
        <v>2493.35</v>
      </c>
    </row>
    <row r="182" spans="1:11" ht="12.75">
      <c r="A182" s="56"/>
      <c r="B182" s="118">
        <v>85226</v>
      </c>
      <c r="C182" s="119" t="s">
        <v>72</v>
      </c>
      <c r="D182" s="120"/>
      <c r="E182" s="121">
        <v>12698</v>
      </c>
      <c r="F182" s="121">
        <v>4371</v>
      </c>
      <c r="G182" s="122">
        <f>F182/E182*100</f>
        <v>34.42274373917152</v>
      </c>
      <c r="H182" s="144"/>
      <c r="I182" s="4"/>
      <c r="K182" s="224">
        <v>73.2</v>
      </c>
    </row>
    <row r="183" spans="1:11" ht="12.75">
      <c r="A183" s="56"/>
      <c r="B183" s="56"/>
      <c r="C183" s="51" t="s">
        <v>13</v>
      </c>
      <c r="D183" s="58"/>
      <c r="E183" s="59"/>
      <c r="F183" s="59"/>
      <c r="G183" s="60"/>
      <c r="H183" s="169"/>
      <c r="I183" s="4"/>
      <c r="K183" s="224">
        <v>7818.62</v>
      </c>
    </row>
    <row r="184" spans="1:11" ht="12.75">
      <c r="A184" s="140"/>
      <c r="B184" s="140"/>
      <c r="C184" s="272" t="s">
        <v>14</v>
      </c>
      <c r="D184" s="273"/>
      <c r="E184" s="274">
        <v>10950</v>
      </c>
      <c r="F184" s="274">
        <v>3318</v>
      </c>
      <c r="G184" s="252">
        <f>F184/E184*100</f>
        <v>30.3013698630137</v>
      </c>
      <c r="H184" s="154"/>
      <c r="I184" s="148"/>
      <c r="K184" s="224">
        <v>107</v>
      </c>
    </row>
    <row r="185" spans="1:11" ht="12.75" hidden="1">
      <c r="A185" s="56"/>
      <c r="B185" s="56"/>
      <c r="C185" s="51"/>
      <c r="D185" s="52"/>
      <c r="E185" s="59"/>
      <c r="F185" s="53"/>
      <c r="G185" s="60" t="e">
        <f>F185/E185*100</f>
        <v>#DIV/0!</v>
      </c>
      <c r="H185" s="144"/>
      <c r="I185" s="4"/>
      <c r="K185" s="224"/>
    </row>
    <row r="186" spans="1:11" ht="12.75" hidden="1">
      <c r="A186" s="56"/>
      <c r="B186" s="56"/>
      <c r="C186" s="51"/>
      <c r="D186" s="58"/>
      <c r="E186" s="59"/>
      <c r="F186" s="59"/>
      <c r="G186" s="60"/>
      <c r="H186" s="169"/>
      <c r="I186" s="4"/>
      <c r="K186" s="224"/>
    </row>
    <row r="187" spans="1:11" ht="12.75" hidden="1">
      <c r="A187" s="56"/>
      <c r="B187" s="70"/>
      <c r="C187" s="71"/>
      <c r="D187" s="72"/>
      <c r="E187" s="73"/>
      <c r="F187" s="73"/>
      <c r="G187" s="74"/>
      <c r="H187" s="154"/>
      <c r="I187" s="4"/>
      <c r="K187" s="224"/>
    </row>
    <row r="188" spans="1:11" ht="12.75" hidden="1">
      <c r="A188" s="56"/>
      <c r="B188" s="56"/>
      <c r="C188" s="83"/>
      <c r="D188" s="58"/>
      <c r="E188" s="53"/>
      <c r="F188" s="53"/>
      <c r="G188" s="74"/>
      <c r="H188" s="169"/>
      <c r="I188" s="4"/>
      <c r="K188" s="224"/>
    </row>
    <row r="189" spans="1:11" ht="12.75" hidden="1">
      <c r="A189" s="133"/>
      <c r="B189" s="133"/>
      <c r="C189" s="134"/>
      <c r="D189" s="135"/>
      <c r="E189" s="136"/>
      <c r="F189" s="136"/>
      <c r="G189" s="137"/>
      <c r="H189" s="169"/>
      <c r="I189" s="4"/>
      <c r="K189" s="224"/>
    </row>
    <row r="190" spans="1:11" ht="12.75">
      <c r="A190" s="56"/>
      <c r="B190" s="118">
        <v>85233</v>
      </c>
      <c r="C190" s="197" t="s">
        <v>92</v>
      </c>
      <c r="D190" s="131"/>
      <c r="E190" s="194">
        <v>5000</v>
      </c>
      <c r="F190" s="194">
        <v>3500</v>
      </c>
      <c r="G190" s="137">
        <f>F190/E190*100</f>
        <v>70</v>
      </c>
      <c r="H190" s="169"/>
      <c r="I190" s="4"/>
      <c r="K190" s="224">
        <v>1129</v>
      </c>
    </row>
    <row r="191" spans="1:11" ht="12.75" hidden="1">
      <c r="A191" s="56"/>
      <c r="B191" s="133"/>
      <c r="C191" s="134"/>
      <c r="D191" s="135"/>
      <c r="E191" s="136"/>
      <c r="F191" s="136"/>
      <c r="G191" s="137"/>
      <c r="H191" s="169"/>
      <c r="I191" s="4"/>
      <c r="K191" s="224"/>
    </row>
    <row r="192" spans="1:11" ht="12.75">
      <c r="A192" s="56"/>
      <c r="B192" s="133">
        <v>85295</v>
      </c>
      <c r="C192" s="159" t="s">
        <v>46</v>
      </c>
      <c r="D192" s="160"/>
      <c r="E192" s="161">
        <v>4295</v>
      </c>
      <c r="F192" s="161">
        <v>3221</v>
      </c>
      <c r="G192" s="162">
        <v>75</v>
      </c>
      <c r="H192" s="168"/>
      <c r="I192" s="4"/>
      <c r="K192" s="224">
        <v>14131.24</v>
      </c>
    </row>
    <row r="193" spans="1:11" ht="25.5">
      <c r="A193" s="24">
        <v>853</v>
      </c>
      <c r="B193" s="24"/>
      <c r="C193" s="25" t="s">
        <v>81</v>
      </c>
      <c r="D193" s="26"/>
      <c r="E193" s="27">
        <f>SUM(E198,E203,E208,E209,E194)</f>
        <v>1256457</v>
      </c>
      <c r="F193" s="27">
        <f>SUM(F198,F203,F208,F209,F194)</f>
        <v>635050</v>
      </c>
      <c r="G193" s="28">
        <f>F193/E193*100</f>
        <v>50.54291551561255</v>
      </c>
      <c r="H193" s="163"/>
      <c r="I193" s="4"/>
      <c r="K193" s="224">
        <v>1699.8</v>
      </c>
    </row>
    <row r="194" spans="1:11" ht="25.5">
      <c r="A194" s="98"/>
      <c r="B194" s="94">
        <v>85311</v>
      </c>
      <c r="C194" s="103" t="s">
        <v>93</v>
      </c>
      <c r="D194" s="104"/>
      <c r="E194" s="105">
        <v>15000</v>
      </c>
      <c r="F194" s="105">
        <v>15000</v>
      </c>
      <c r="G194" s="220">
        <f>F194/E194*100</f>
        <v>100</v>
      </c>
      <c r="H194" s="163"/>
      <c r="I194" s="4"/>
      <c r="K194" s="224">
        <v>19433.37</v>
      </c>
    </row>
    <row r="195" spans="1:11" ht="12.75" hidden="1">
      <c r="A195" s="98"/>
      <c r="B195" s="282"/>
      <c r="C195" s="275"/>
      <c r="D195" s="263"/>
      <c r="E195" s="276"/>
      <c r="F195" s="276"/>
      <c r="G195" s="277"/>
      <c r="H195" s="163"/>
      <c r="I195" s="4"/>
      <c r="K195" s="224"/>
    </row>
    <row r="196" spans="1:11" ht="12.75">
      <c r="A196" s="98"/>
      <c r="B196" s="284"/>
      <c r="C196" s="237" t="s">
        <v>13</v>
      </c>
      <c r="D196" s="279"/>
      <c r="E196" s="280"/>
      <c r="F196" s="280"/>
      <c r="G196" s="281"/>
      <c r="H196" s="163"/>
      <c r="I196" s="4"/>
      <c r="K196" s="224">
        <v>1519.56</v>
      </c>
    </row>
    <row r="197" spans="1:11" ht="12.75">
      <c r="A197" s="98"/>
      <c r="B197" s="283"/>
      <c r="C197" s="134" t="s">
        <v>78</v>
      </c>
      <c r="D197" s="278"/>
      <c r="E197" s="136">
        <v>15000</v>
      </c>
      <c r="F197" s="136">
        <v>15000</v>
      </c>
      <c r="G197" s="137">
        <f>F197/E197*100</f>
        <v>100</v>
      </c>
      <c r="H197" s="163"/>
      <c r="I197" s="4"/>
      <c r="K197" s="224">
        <v>13480.19</v>
      </c>
    </row>
    <row r="198" spans="1:11" ht="12.75">
      <c r="A198" s="29"/>
      <c r="B198" s="94">
        <v>85321</v>
      </c>
      <c r="C198" s="285" t="s">
        <v>94</v>
      </c>
      <c r="D198" s="30"/>
      <c r="E198" s="31">
        <v>112630</v>
      </c>
      <c r="F198" s="31">
        <v>59185</v>
      </c>
      <c r="G198" s="62">
        <f>F198/E198*100</f>
        <v>52.54816656308267</v>
      </c>
      <c r="H198" s="163"/>
      <c r="I198" s="4">
        <v>1</v>
      </c>
      <c r="K198" s="224">
        <v>14000</v>
      </c>
    </row>
    <row r="199" spans="1:11" ht="12.75">
      <c r="A199" s="29"/>
      <c r="B199" s="29"/>
      <c r="C199" s="245" t="s">
        <v>13</v>
      </c>
      <c r="D199" s="246"/>
      <c r="E199" s="247"/>
      <c r="F199" s="247"/>
      <c r="G199" s="248"/>
      <c r="H199" s="163"/>
      <c r="I199" s="4"/>
      <c r="K199" s="224">
        <v>5315.03</v>
      </c>
    </row>
    <row r="200" spans="1:11" ht="29.25" customHeight="1">
      <c r="A200" s="117"/>
      <c r="B200" s="296"/>
      <c r="C200" s="297" t="s">
        <v>70</v>
      </c>
      <c r="D200" s="298"/>
      <c r="E200" s="299">
        <v>84500</v>
      </c>
      <c r="F200" s="299">
        <v>41354</v>
      </c>
      <c r="G200" s="111">
        <f>F200/E200*100</f>
        <v>48.9396449704142</v>
      </c>
      <c r="H200" s="155"/>
      <c r="I200" s="148"/>
      <c r="K200" s="224">
        <v>2466</v>
      </c>
    </row>
    <row r="201" spans="1:11" ht="12.75">
      <c r="A201" s="43"/>
      <c r="B201" s="43"/>
      <c r="C201" s="71" t="s">
        <v>13</v>
      </c>
      <c r="D201" s="286"/>
      <c r="E201" s="287"/>
      <c r="F201" s="287"/>
      <c r="G201" s="295"/>
      <c r="H201" s="168"/>
      <c r="I201" s="4"/>
      <c r="K201" s="224">
        <v>23799</v>
      </c>
    </row>
    <row r="202" spans="1:11" ht="12.75">
      <c r="A202" s="56"/>
      <c r="B202" s="56"/>
      <c r="C202" s="250" t="s">
        <v>14</v>
      </c>
      <c r="D202" s="253"/>
      <c r="E202" s="251">
        <v>88696</v>
      </c>
      <c r="F202" s="251">
        <v>47564</v>
      </c>
      <c r="G202" s="252">
        <f>F202/E202*100</f>
        <v>53.62586813385045</v>
      </c>
      <c r="H202" s="168"/>
      <c r="I202" s="4"/>
      <c r="K202" s="224">
        <v>1883</v>
      </c>
    </row>
    <row r="203" spans="1:11" ht="15.75" customHeight="1">
      <c r="A203" s="56"/>
      <c r="B203" s="118">
        <v>85333</v>
      </c>
      <c r="C203" s="159" t="s">
        <v>52</v>
      </c>
      <c r="D203" s="135"/>
      <c r="E203" s="161">
        <v>1123827</v>
      </c>
      <c r="F203" s="161">
        <v>560009</v>
      </c>
      <c r="G203" s="162">
        <f>F203/E203*100</f>
        <v>49.830534414994474</v>
      </c>
      <c r="H203" s="168"/>
      <c r="I203" s="4"/>
      <c r="K203" s="224">
        <v>41.87</v>
      </c>
    </row>
    <row r="204" spans="1:11" ht="12.75">
      <c r="A204" s="56"/>
      <c r="B204" s="56"/>
      <c r="C204" s="258" t="s">
        <v>13</v>
      </c>
      <c r="D204" s="288"/>
      <c r="E204" s="289"/>
      <c r="F204" s="289"/>
      <c r="G204" s="290"/>
      <c r="H204" s="168"/>
      <c r="I204" s="4"/>
      <c r="K204" s="224">
        <v>856</v>
      </c>
    </row>
    <row r="205" spans="1:11" ht="12.75" hidden="1">
      <c r="A205" s="56"/>
      <c r="B205" s="56"/>
      <c r="C205" s="237"/>
      <c r="D205" s="255"/>
      <c r="E205" s="256">
        <v>0</v>
      </c>
      <c r="F205" s="256"/>
      <c r="G205" s="240" t="e">
        <f>F205/E205*100</f>
        <v>#DIV/0!</v>
      </c>
      <c r="H205" s="168"/>
      <c r="I205" s="4"/>
      <c r="K205" s="224"/>
    </row>
    <row r="206" spans="1:11" ht="12.75">
      <c r="A206" s="133"/>
      <c r="B206" s="133"/>
      <c r="C206" s="250" t="s">
        <v>14</v>
      </c>
      <c r="D206" s="273"/>
      <c r="E206" s="300">
        <v>968074</v>
      </c>
      <c r="F206" s="251">
        <v>462240</v>
      </c>
      <c r="G206" s="252">
        <f>F206/E206*100</f>
        <v>47.74841592688162</v>
      </c>
      <c r="H206" s="168"/>
      <c r="I206" s="4"/>
      <c r="K206" s="224">
        <v>963.4</v>
      </c>
    </row>
    <row r="207" spans="1:11" ht="12.75" hidden="1">
      <c r="A207" s="56"/>
      <c r="B207" s="56"/>
      <c r="C207" s="170"/>
      <c r="D207" s="52"/>
      <c r="E207" s="53"/>
      <c r="F207" s="53"/>
      <c r="G207" s="60"/>
      <c r="H207" s="168"/>
      <c r="I207" s="4"/>
      <c r="K207" s="224"/>
    </row>
    <row r="208" spans="1:11" ht="15.75" customHeight="1" hidden="1">
      <c r="A208" s="56"/>
      <c r="B208" s="118"/>
      <c r="C208" s="119"/>
      <c r="D208" s="120"/>
      <c r="E208" s="121"/>
      <c r="F208" s="121"/>
      <c r="G208" s="122"/>
      <c r="H208" s="168"/>
      <c r="I208" s="4"/>
      <c r="K208" s="224"/>
    </row>
    <row r="209" spans="1:11" ht="16.5" customHeight="1">
      <c r="A209" s="56"/>
      <c r="B209" s="118">
        <v>85395</v>
      </c>
      <c r="C209" s="119" t="s">
        <v>46</v>
      </c>
      <c r="D209" s="120"/>
      <c r="E209" s="121">
        <v>5000</v>
      </c>
      <c r="F209" s="121">
        <v>856</v>
      </c>
      <c r="G209" s="122">
        <f>F209/E209*100</f>
        <v>17.119999999999997</v>
      </c>
      <c r="H209" s="168"/>
      <c r="I209" s="4"/>
      <c r="K209" s="224">
        <v>38453.25</v>
      </c>
    </row>
    <row r="210" spans="1:11" ht="15.75" customHeight="1">
      <c r="A210" s="24">
        <v>854</v>
      </c>
      <c r="B210" s="24"/>
      <c r="C210" s="25" t="s">
        <v>53</v>
      </c>
      <c r="D210" s="26">
        <f>E210/$E$253*100</f>
        <v>11.28204127396361</v>
      </c>
      <c r="E210" s="27">
        <f>SUM(E211,E216,E220,E223,E227,E230,E235,E238,E241)</f>
        <v>4353083</v>
      </c>
      <c r="F210" s="27">
        <f>SUM(F211,F216,F220,F223,F227,F230,F235,F238,F241)</f>
        <v>2045939</v>
      </c>
      <c r="G210" s="28">
        <f>F210/E210*100</f>
        <v>46.99977004803262</v>
      </c>
      <c r="H210" s="166">
        <f>F210/$F$253*100</f>
        <v>11.093857491470047</v>
      </c>
      <c r="I210" s="4"/>
      <c r="K210" s="224">
        <v>36071.94</v>
      </c>
    </row>
    <row r="211" spans="1:11" ht="15" customHeight="1">
      <c r="A211" s="98"/>
      <c r="B211" s="94">
        <v>85403</v>
      </c>
      <c r="C211" s="103" t="s">
        <v>54</v>
      </c>
      <c r="D211" s="104"/>
      <c r="E211" s="105">
        <v>1217483</v>
      </c>
      <c r="F211" s="105">
        <v>578579</v>
      </c>
      <c r="G211" s="106">
        <f>F211/E211*100</f>
        <v>47.5225526763002</v>
      </c>
      <c r="H211" s="175"/>
      <c r="I211" s="4">
        <v>1</v>
      </c>
      <c r="K211" s="224">
        <v>940.59</v>
      </c>
    </row>
    <row r="212" spans="1:11" ht="12.75">
      <c r="A212" s="98"/>
      <c r="B212" s="29"/>
      <c r="C212" s="258" t="s">
        <v>13</v>
      </c>
      <c r="D212" s="259"/>
      <c r="E212" s="260"/>
      <c r="F212" s="260"/>
      <c r="G212" s="261"/>
      <c r="H212" s="176"/>
      <c r="I212" s="4"/>
      <c r="K212" s="224">
        <v>61871.61</v>
      </c>
    </row>
    <row r="213" spans="1:11" ht="12.75">
      <c r="A213" s="156"/>
      <c r="B213" s="139"/>
      <c r="C213" s="292" t="s">
        <v>14</v>
      </c>
      <c r="D213" s="293"/>
      <c r="E213" s="294">
        <v>815924</v>
      </c>
      <c r="F213" s="294">
        <v>385010</v>
      </c>
      <c r="G213" s="240">
        <f>F213/E213*100</f>
        <v>47.18699290620204</v>
      </c>
      <c r="H213" s="157"/>
      <c r="I213" s="148"/>
      <c r="K213" s="224">
        <v>5014.57</v>
      </c>
    </row>
    <row r="214" spans="1:11" ht="12.75" hidden="1">
      <c r="A214" s="98"/>
      <c r="B214" s="29"/>
      <c r="C214" s="237"/>
      <c r="D214" s="238"/>
      <c r="E214" s="239"/>
      <c r="F214" s="239"/>
      <c r="G214" s="240"/>
      <c r="H214" s="176"/>
      <c r="I214" s="4"/>
      <c r="K214" s="224"/>
    </row>
    <row r="215" spans="1:11" ht="12.75">
      <c r="A215" s="98"/>
      <c r="B215" s="29"/>
      <c r="C215" s="250" t="s">
        <v>23</v>
      </c>
      <c r="D215" s="253"/>
      <c r="E215" s="251">
        <v>65000</v>
      </c>
      <c r="F215" s="251">
        <v>0</v>
      </c>
      <c r="G215" s="252">
        <f>F215/E215*100</f>
        <v>0</v>
      </c>
      <c r="H215" s="176"/>
      <c r="I215" s="4"/>
      <c r="K215" s="224">
        <v>445</v>
      </c>
    </row>
    <row r="216" spans="1:11" ht="25.5">
      <c r="A216" s="98"/>
      <c r="B216" s="94">
        <v>85406</v>
      </c>
      <c r="C216" s="103" t="s">
        <v>95</v>
      </c>
      <c r="D216" s="104"/>
      <c r="E216" s="105">
        <v>705732</v>
      </c>
      <c r="F216" s="105">
        <v>362049</v>
      </c>
      <c r="G216" s="106">
        <f>F216/E216*100</f>
        <v>51.30120215605925</v>
      </c>
      <c r="H216" s="177"/>
      <c r="I216" s="4"/>
      <c r="K216" s="224">
        <v>20032.49</v>
      </c>
    </row>
    <row r="217" spans="1:11" ht="12.75">
      <c r="A217" s="98"/>
      <c r="B217" s="29"/>
      <c r="C217" s="258" t="s">
        <v>13</v>
      </c>
      <c r="D217" s="259"/>
      <c r="E217" s="260"/>
      <c r="F217" s="260"/>
      <c r="G217" s="261"/>
      <c r="H217" s="176"/>
      <c r="I217" s="4"/>
      <c r="K217" s="224">
        <v>480.22</v>
      </c>
    </row>
    <row r="218" spans="1:11" ht="12.75">
      <c r="A218" s="156"/>
      <c r="B218" s="139"/>
      <c r="C218" s="292" t="s">
        <v>14</v>
      </c>
      <c r="D218" s="293"/>
      <c r="E218" s="294">
        <v>608483</v>
      </c>
      <c r="F218" s="294">
        <v>311367</v>
      </c>
      <c r="G218" s="240">
        <f>F218/E218*100</f>
        <v>51.17102696377713</v>
      </c>
      <c r="H218" s="157"/>
      <c r="I218" s="148"/>
      <c r="K218" s="224">
        <v>615.5</v>
      </c>
    </row>
    <row r="219" spans="1:11" ht="12.75">
      <c r="A219" s="98"/>
      <c r="B219" s="29"/>
      <c r="C219" s="250" t="s">
        <v>86</v>
      </c>
      <c r="D219" s="253"/>
      <c r="E219" s="251">
        <v>20000</v>
      </c>
      <c r="F219" s="251">
        <v>7992</v>
      </c>
      <c r="G219" s="252">
        <f>F219/E219*100</f>
        <v>39.96</v>
      </c>
      <c r="H219" s="176"/>
      <c r="I219" s="4"/>
      <c r="K219" s="224">
        <v>7231</v>
      </c>
    </row>
    <row r="220" spans="1:11" ht="15.75" customHeight="1">
      <c r="A220" s="98"/>
      <c r="B220" s="94">
        <v>85407</v>
      </c>
      <c r="C220" s="103" t="s">
        <v>55</v>
      </c>
      <c r="D220" s="104"/>
      <c r="E220" s="105">
        <v>333924</v>
      </c>
      <c r="F220" s="105">
        <v>203494</v>
      </c>
      <c r="G220" s="106">
        <f>F220/E220*100</f>
        <v>60.940213940896726</v>
      </c>
      <c r="H220" s="177"/>
      <c r="I220" s="4">
        <v>1</v>
      </c>
      <c r="K220" s="224">
        <v>21449</v>
      </c>
    </row>
    <row r="221" spans="1:11" ht="12.75">
      <c r="A221" s="98"/>
      <c r="B221" s="29"/>
      <c r="C221" s="258" t="s">
        <v>13</v>
      </c>
      <c r="D221" s="259"/>
      <c r="E221" s="260"/>
      <c r="F221" s="260"/>
      <c r="G221" s="261"/>
      <c r="H221" s="176"/>
      <c r="I221" s="4"/>
      <c r="K221" s="224">
        <v>400</v>
      </c>
    </row>
    <row r="222" spans="1:11" ht="12.75">
      <c r="A222" s="98"/>
      <c r="B222" s="29"/>
      <c r="C222" s="250" t="s">
        <v>14</v>
      </c>
      <c r="D222" s="253"/>
      <c r="E222" s="251">
        <v>269722</v>
      </c>
      <c r="F222" s="251">
        <v>147583</v>
      </c>
      <c r="G222" s="252">
        <f>F222/E222*100</f>
        <v>54.71670831448677</v>
      </c>
      <c r="H222" s="157"/>
      <c r="I222" s="4"/>
      <c r="K222" s="224">
        <v>5057.82</v>
      </c>
    </row>
    <row r="223" spans="1:11" ht="15.75" customHeight="1">
      <c r="A223" s="98"/>
      <c r="B223" s="94">
        <v>85410</v>
      </c>
      <c r="C223" s="103" t="s">
        <v>56</v>
      </c>
      <c r="D223" s="104"/>
      <c r="E223" s="105">
        <v>997092</v>
      </c>
      <c r="F223" s="105">
        <v>518565</v>
      </c>
      <c r="G223" s="106">
        <f>F223/E223*100</f>
        <v>52.007738503568376</v>
      </c>
      <c r="H223" s="177"/>
      <c r="I223" s="4"/>
      <c r="K223" s="224">
        <v>4219.96</v>
      </c>
    </row>
    <row r="224" spans="1:11" ht="12.75">
      <c r="A224" s="98"/>
      <c r="B224" s="29"/>
      <c r="C224" s="258" t="s">
        <v>13</v>
      </c>
      <c r="D224" s="259"/>
      <c r="E224" s="260"/>
      <c r="F224" s="260"/>
      <c r="G224" s="261"/>
      <c r="H224" s="176"/>
      <c r="I224" s="4"/>
      <c r="K224" s="224">
        <v>9244.21</v>
      </c>
    </row>
    <row r="225" spans="1:11" ht="12.75">
      <c r="A225" s="156"/>
      <c r="B225" s="139"/>
      <c r="C225" s="292" t="s">
        <v>14</v>
      </c>
      <c r="D225" s="293"/>
      <c r="E225" s="294">
        <v>459809</v>
      </c>
      <c r="F225" s="294">
        <v>221594</v>
      </c>
      <c r="G225" s="240">
        <f>F225/E225*100</f>
        <v>48.19261910923884</v>
      </c>
      <c r="H225" s="157"/>
      <c r="I225" s="148"/>
      <c r="K225" s="224">
        <v>1140.59</v>
      </c>
    </row>
    <row r="226" spans="1:11" ht="12.75">
      <c r="A226" s="98"/>
      <c r="B226" s="29"/>
      <c r="C226" s="250" t="s">
        <v>68</v>
      </c>
      <c r="D226" s="253"/>
      <c r="E226" s="251">
        <v>160000</v>
      </c>
      <c r="F226" s="251">
        <v>80000</v>
      </c>
      <c r="G226" s="252">
        <f>F226/E226*100</f>
        <v>50</v>
      </c>
      <c r="H226" s="176"/>
      <c r="I226" s="4"/>
      <c r="K226" s="224">
        <v>1019</v>
      </c>
    </row>
    <row r="227" spans="1:11" ht="25.5">
      <c r="A227" s="98"/>
      <c r="B227" s="94">
        <v>85412</v>
      </c>
      <c r="C227" s="103" t="s">
        <v>96</v>
      </c>
      <c r="D227" s="104"/>
      <c r="E227" s="105">
        <v>5000</v>
      </c>
      <c r="F227" s="105">
        <v>0</v>
      </c>
      <c r="G227" s="106">
        <f>F227/E227*100</f>
        <v>0</v>
      </c>
      <c r="H227" s="177"/>
      <c r="I227" s="4"/>
      <c r="K227" s="224">
        <v>21609</v>
      </c>
    </row>
    <row r="228" spans="1:11" ht="12.75">
      <c r="A228" s="98"/>
      <c r="B228" s="29"/>
      <c r="C228" s="258" t="s">
        <v>13</v>
      </c>
      <c r="D228" s="259"/>
      <c r="E228" s="260"/>
      <c r="F228" s="260"/>
      <c r="G228" s="261"/>
      <c r="H228" s="176"/>
      <c r="I228" s="4"/>
      <c r="K228" s="224">
        <v>412</v>
      </c>
    </row>
    <row r="229" spans="1:11" ht="12.75">
      <c r="A229" s="98"/>
      <c r="B229" s="29"/>
      <c r="C229" s="250" t="s">
        <v>68</v>
      </c>
      <c r="D229" s="253"/>
      <c r="E229" s="251">
        <v>5000</v>
      </c>
      <c r="F229" s="251">
        <v>0</v>
      </c>
      <c r="G229" s="252">
        <f>F229/E229*100</f>
        <v>0</v>
      </c>
      <c r="H229" s="157"/>
      <c r="I229" s="4"/>
      <c r="K229" s="224">
        <v>5115.83</v>
      </c>
    </row>
    <row r="230" spans="1:11" ht="15.75" customHeight="1" hidden="1">
      <c r="A230" s="98"/>
      <c r="B230" s="94">
        <v>85415</v>
      </c>
      <c r="C230" s="103"/>
      <c r="D230" s="104"/>
      <c r="E230" s="105"/>
      <c r="F230" s="105"/>
      <c r="G230" s="106"/>
      <c r="H230" s="178"/>
      <c r="I230" s="4"/>
      <c r="K230" s="224"/>
    </row>
    <row r="231" spans="1:11" ht="12.75" hidden="1">
      <c r="A231" s="98"/>
      <c r="B231" s="29"/>
      <c r="C231" s="34"/>
      <c r="D231" s="35"/>
      <c r="E231" s="36"/>
      <c r="F231" s="36"/>
      <c r="G231" s="63"/>
      <c r="H231" s="178"/>
      <c r="I231" s="4"/>
      <c r="K231" s="224"/>
    </row>
    <row r="232" spans="1:11" ht="12.75" hidden="1">
      <c r="A232" s="98"/>
      <c r="B232" s="29"/>
      <c r="C232" s="65"/>
      <c r="D232" s="47"/>
      <c r="E232" s="48"/>
      <c r="F232" s="48"/>
      <c r="G232" s="49"/>
      <c r="H232" s="173"/>
      <c r="I232" s="4"/>
      <c r="K232" s="224"/>
    </row>
    <row r="233" spans="1:11" ht="12.75" hidden="1">
      <c r="A233" s="98"/>
      <c r="B233" s="29"/>
      <c r="C233" s="132" t="s">
        <v>13</v>
      </c>
      <c r="D233" s="208"/>
      <c r="E233" s="209"/>
      <c r="F233" s="209"/>
      <c r="G233" s="210"/>
      <c r="H233" s="211"/>
      <c r="I233" s="4"/>
      <c r="K233" s="224"/>
    </row>
    <row r="234" spans="1:11" ht="25.5" hidden="1">
      <c r="A234" s="98"/>
      <c r="B234" s="29"/>
      <c r="C234" s="34" t="s">
        <v>82</v>
      </c>
      <c r="D234" s="35"/>
      <c r="E234" s="36"/>
      <c r="F234" s="36"/>
      <c r="G234" s="60"/>
      <c r="H234" s="212"/>
      <c r="I234" s="4"/>
      <c r="K234" s="224"/>
    </row>
    <row r="235" spans="1:11" ht="12.75">
      <c r="A235" s="98"/>
      <c r="B235" s="94">
        <v>85415</v>
      </c>
      <c r="C235" s="103" t="s">
        <v>57</v>
      </c>
      <c r="D235" s="104"/>
      <c r="E235" s="105">
        <v>1083050</v>
      </c>
      <c r="F235" s="105">
        <v>382094</v>
      </c>
      <c r="G235" s="220">
        <f>F235/E235*100</f>
        <v>35.279442315682566</v>
      </c>
      <c r="H235" s="212"/>
      <c r="I235" s="4"/>
      <c r="K235" s="224">
        <v>31900</v>
      </c>
    </row>
    <row r="236" spans="1:11" ht="12.75" hidden="1">
      <c r="A236" s="98"/>
      <c r="B236" s="29"/>
      <c r="C236" s="34"/>
      <c r="D236" s="35"/>
      <c r="E236" s="36"/>
      <c r="F236" s="36"/>
      <c r="G236" s="60"/>
      <c r="H236" s="212"/>
      <c r="I236" s="4"/>
      <c r="K236" s="224"/>
    </row>
    <row r="237" spans="1:11" ht="12.75" hidden="1">
      <c r="A237" s="98"/>
      <c r="B237" s="29"/>
      <c r="C237" s="34"/>
      <c r="D237" s="35"/>
      <c r="E237" s="36"/>
      <c r="F237" s="36"/>
      <c r="G237" s="60"/>
      <c r="H237" s="212"/>
      <c r="I237" s="4"/>
      <c r="K237" s="224"/>
    </row>
    <row r="238" spans="1:11" ht="15.75" customHeight="1">
      <c r="A238" s="98"/>
      <c r="B238" s="94">
        <v>85417</v>
      </c>
      <c r="C238" s="103" t="s">
        <v>58</v>
      </c>
      <c r="D238" s="104"/>
      <c r="E238" s="105">
        <v>2100</v>
      </c>
      <c r="F238" s="105">
        <v>0</v>
      </c>
      <c r="G238" s="106">
        <f>F238/E238*100</f>
        <v>0</v>
      </c>
      <c r="H238" s="177"/>
      <c r="I238" s="4"/>
      <c r="K238" s="224">
        <v>7894.97</v>
      </c>
    </row>
    <row r="239" spans="1:11" ht="12.75">
      <c r="A239" s="98"/>
      <c r="B239" s="29"/>
      <c r="C239" s="258" t="s">
        <v>13</v>
      </c>
      <c r="D239" s="288"/>
      <c r="E239" s="289"/>
      <c r="F239" s="289"/>
      <c r="G239" s="290"/>
      <c r="H239" s="158"/>
      <c r="I239" s="4"/>
      <c r="K239" s="224">
        <v>132.26</v>
      </c>
    </row>
    <row r="240" spans="1:11" ht="12.75">
      <c r="A240" s="156"/>
      <c r="B240" s="139"/>
      <c r="C240" s="272" t="s">
        <v>68</v>
      </c>
      <c r="D240" s="291"/>
      <c r="E240" s="274">
        <v>2100</v>
      </c>
      <c r="F240" s="274">
        <v>0</v>
      </c>
      <c r="G240" s="252">
        <f>F240/E240*100</f>
        <v>0</v>
      </c>
      <c r="H240" s="158"/>
      <c r="I240" s="148"/>
      <c r="K240" s="224">
        <v>30</v>
      </c>
    </row>
    <row r="241" spans="1:11" ht="15.75" customHeight="1">
      <c r="A241" s="98"/>
      <c r="B241" s="94">
        <v>85446</v>
      </c>
      <c r="C241" s="103" t="s">
        <v>69</v>
      </c>
      <c r="D241" s="104"/>
      <c r="E241" s="105">
        <v>8702</v>
      </c>
      <c r="F241" s="105">
        <v>1158</v>
      </c>
      <c r="G241" s="106">
        <f>F241/E241*100</f>
        <v>13.30728568145254</v>
      </c>
      <c r="H241" s="177"/>
      <c r="I241" s="4">
        <v>1</v>
      </c>
      <c r="K241" s="224">
        <v>10426.25</v>
      </c>
    </row>
    <row r="242" spans="1:11" ht="16.5" customHeight="1">
      <c r="A242" s="24">
        <v>921</v>
      </c>
      <c r="B242" s="24"/>
      <c r="C242" s="25" t="s">
        <v>59</v>
      </c>
      <c r="D242" s="26">
        <f>E242/$E$253*100</f>
        <v>0.18479076618424353</v>
      </c>
      <c r="E242" s="27">
        <f>SUM(E243,E246)</f>
        <v>71300</v>
      </c>
      <c r="F242" s="27">
        <f>SUM(F243,F246)</f>
        <v>65613</v>
      </c>
      <c r="G242" s="28">
        <f>F242/E242*100</f>
        <v>92.02384291725106</v>
      </c>
      <c r="H242" s="166">
        <f>F242/$F$253*100</f>
        <v>0.35577857970732474</v>
      </c>
      <c r="I242" s="4"/>
      <c r="K242" s="224">
        <v>4200.16</v>
      </c>
    </row>
    <row r="243" spans="1:11" ht="15.75" customHeight="1">
      <c r="A243" s="67"/>
      <c r="B243" s="94">
        <v>92105</v>
      </c>
      <c r="C243" s="103" t="s">
        <v>60</v>
      </c>
      <c r="D243" s="104"/>
      <c r="E243" s="105">
        <v>41300</v>
      </c>
      <c r="F243" s="105">
        <v>35613</v>
      </c>
      <c r="G243" s="106">
        <f>F243/E243*100</f>
        <v>86.23002421307507</v>
      </c>
      <c r="H243" s="179"/>
      <c r="I243" s="4"/>
      <c r="K243" s="224">
        <v>10811.35</v>
      </c>
    </row>
    <row r="244" spans="1:11" ht="15.75" customHeight="1">
      <c r="A244" s="29"/>
      <c r="B244" s="94"/>
      <c r="C244" s="258" t="s">
        <v>13</v>
      </c>
      <c r="D244" s="259"/>
      <c r="E244" s="260"/>
      <c r="F244" s="260"/>
      <c r="G244" s="261"/>
      <c r="H244" s="163"/>
      <c r="I244" s="4"/>
      <c r="K244" s="224">
        <v>46740.72</v>
      </c>
    </row>
    <row r="245" spans="1:11" ht="15.75" customHeight="1">
      <c r="A245" s="29"/>
      <c r="B245" s="94"/>
      <c r="C245" s="250" t="s">
        <v>68</v>
      </c>
      <c r="D245" s="253"/>
      <c r="E245" s="251">
        <v>7300</v>
      </c>
      <c r="F245" s="251">
        <v>2500</v>
      </c>
      <c r="G245" s="252">
        <f>F245/E245*100</f>
        <v>34.24657534246575</v>
      </c>
      <c r="H245" s="163"/>
      <c r="I245" s="4"/>
      <c r="K245" s="224">
        <v>124238.59</v>
      </c>
    </row>
    <row r="246" spans="1:11" ht="15" customHeight="1">
      <c r="A246" s="29"/>
      <c r="B246" s="94">
        <v>92116</v>
      </c>
      <c r="C246" s="103" t="s">
        <v>61</v>
      </c>
      <c r="D246" s="104"/>
      <c r="E246" s="105">
        <v>30000</v>
      </c>
      <c r="F246" s="105">
        <v>30000</v>
      </c>
      <c r="G246" s="106">
        <f>F246/E246*100</f>
        <v>100</v>
      </c>
      <c r="H246" s="163"/>
      <c r="I246" s="4"/>
      <c r="K246" s="224">
        <v>5796.93</v>
      </c>
    </row>
    <row r="247" spans="1:11" ht="12.75">
      <c r="A247" s="29"/>
      <c r="B247" s="29"/>
      <c r="C247" s="258" t="s">
        <v>13</v>
      </c>
      <c r="D247" s="259"/>
      <c r="E247" s="260"/>
      <c r="F247" s="260"/>
      <c r="G247" s="261"/>
      <c r="H247" s="168"/>
      <c r="I247" s="4"/>
      <c r="K247" s="224">
        <v>10811.96</v>
      </c>
    </row>
    <row r="248" spans="1:11" ht="12.75">
      <c r="A248" s="133"/>
      <c r="B248" s="133"/>
      <c r="C248" s="250" t="s">
        <v>68</v>
      </c>
      <c r="D248" s="253"/>
      <c r="E248" s="251">
        <v>30000</v>
      </c>
      <c r="F248" s="251">
        <v>30000</v>
      </c>
      <c r="G248" s="252">
        <f>F248/E248*100</f>
        <v>100</v>
      </c>
      <c r="H248" s="168"/>
      <c r="I248" s="4"/>
      <c r="K248" s="224">
        <v>743.87</v>
      </c>
    </row>
    <row r="249" spans="1:11" ht="15.75" customHeight="1">
      <c r="A249" s="24">
        <v>926</v>
      </c>
      <c r="B249" s="24"/>
      <c r="C249" s="25" t="s">
        <v>62</v>
      </c>
      <c r="D249" s="26">
        <f>E249/$E$253*100</f>
        <v>0.0777520755333423</v>
      </c>
      <c r="E249" s="27">
        <f>SUM(E250)</f>
        <v>30000</v>
      </c>
      <c r="F249" s="27">
        <f>SUM(F250)</f>
        <v>19308</v>
      </c>
      <c r="G249" s="28">
        <f>F249/E249*100</f>
        <v>64.36</v>
      </c>
      <c r="H249" s="166">
        <f>F249/$F$253*100</f>
        <v>0.10469530149496327</v>
      </c>
      <c r="I249" s="4"/>
      <c r="K249" s="224">
        <v>13627.5</v>
      </c>
    </row>
    <row r="250" spans="1:11" ht="15" customHeight="1">
      <c r="A250" s="29"/>
      <c r="B250" s="94">
        <v>92695</v>
      </c>
      <c r="C250" s="103" t="s">
        <v>46</v>
      </c>
      <c r="D250" s="104"/>
      <c r="E250" s="105">
        <v>30000</v>
      </c>
      <c r="F250" s="105">
        <v>19308</v>
      </c>
      <c r="G250" s="106">
        <f>F250/E250*100</f>
        <v>64.36</v>
      </c>
      <c r="H250" s="163"/>
      <c r="I250" s="4"/>
      <c r="K250" s="224">
        <v>382093.54</v>
      </c>
    </row>
    <row r="251" spans="1:11" ht="15" customHeight="1">
      <c r="A251" s="29"/>
      <c r="B251" s="29"/>
      <c r="C251" s="258" t="s">
        <v>13</v>
      </c>
      <c r="D251" s="259"/>
      <c r="E251" s="260"/>
      <c r="F251" s="260"/>
      <c r="G251" s="261"/>
      <c r="H251" s="163"/>
      <c r="I251" s="4"/>
      <c r="K251" s="224">
        <v>1158.52</v>
      </c>
    </row>
    <row r="252" spans="1:11" ht="15" customHeight="1">
      <c r="A252" s="29"/>
      <c r="B252" s="29"/>
      <c r="C252" s="250" t="s">
        <v>68</v>
      </c>
      <c r="D252" s="253"/>
      <c r="E252" s="251">
        <v>7000</v>
      </c>
      <c r="F252" s="251">
        <v>1500</v>
      </c>
      <c r="G252" s="252">
        <f>F252/E252*100</f>
        <v>21.428571428571427</v>
      </c>
      <c r="H252" s="163"/>
      <c r="I252" s="4"/>
      <c r="K252" s="224">
        <v>12129.9</v>
      </c>
    </row>
    <row r="253" spans="1:11" ht="12.75">
      <c r="A253" s="94"/>
      <c r="B253" s="94"/>
      <c r="C253" s="25" t="s">
        <v>63</v>
      </c>
      <c r="D253" s="26">
        <f>SUM(D12:D250)</f>
        <v>96.52480100716929</v>
      </c>
      <c r="E253" s="27">
        <f>SUM(E12,E23,E30,E38,E44,E59,E88,E107,E109,E114,E138,E140,E157,E193,E210,E242,E249)</f>
        <v>38584179</v>
      </c>
      <c r="F253" s="27">
        <f>SUM(F12,F23,F30,F38,F44,F59,F88,F107,F109,F114,F138,F140,F157,F193,F210,F242,F249)</f>
        <v>18442088.35</v>
      </c>
      <c r="G253" s="28">
        <f>F253/E253*100</f>
        <v>47.79702154605908</v>
      </c>
      <c r="H253" s="180">
        <f>SUM(H12:H250)</f>
        <v>96.09876069160029</v>
      </c>
      <c r="I253" s="4"/>
      <c r="K253" s="224">
        <v>20983.06</v>
      </c>
    </row>
    <row r="254" spans="1:11" ht="12.75">
      <c r="A254" s="6"/>
      <c r="B254" s="6"/>
      <c r="C254" s="7"/>
      <c r="D254" s="7"/>
      <c r="E254" s="8"/>
      <c r="F254" s="8"/>
      <c r="G254" s="9"/>
      <c r="H254" s="10"/>
      <c r="I254" s="4"/>
      <c r="K254" s="224">
        <v>9000.74</v>
      </c>
    </row>
    <row r="255" spans="1:11" ht="12.75">
      <c r="A255" s="6"/>
      <c r="B255" s="6"/>
      <c r="C255" s="7">
        <v>211</v>
      </c>
      <c r="D255" s="7"/>
      <c r="E255" s="221">
        <f>SUM(E15,E41,E47,E52,E55,E61,E77,E101,E95,E154,E171,E200)</f>
        <v>3617141</v>
      </c>
      <c r="F255" s="221">
        <f>SUM(F15,F41,F47,F52,F55,F61,F77,F101,F95,F154,F171,F200)</f>
        <v>1728684</v>
      </c>
      <c r="G255" s="9"/>
      <c r="H255" s="10"/>
      <c r="I255" s="4"/>
      <c r="J255" s="200"/>
      <c r="K255" s="224">
        <v>8806.96</v>
      </c>
    </row>
    <row r="256" spans="1:11" ht="12.75">
      <c r="A256" s="6"/>
      <c r="B256" s="6"/>
      <c r="C256" s="7">
        <v>212</v>
      </c>
      <c r="D256" s="7"/>
      <c r="E256" s="221">
        <f>SUM(E18,E62,E78)</f>
        <v>25180</v>
      </c>
      <c r="F256" s="221">
        <f>SUM(F18,F62,F78)</f>
        <v>12501</v>
      </c>
      <c r="G256" s="8"/>
      <c r="H256" s="10"/>
      <c r="I256" s="4"/>
      <c r="J256" s="201" t="s">
        <v>105</v>
      </c>
      <c r="K256" s="202">
        <f>SUM(K14:K255)</f>
        <v>6136005.049999999</v>
      </c>
    </row>
    <row r="257" spans="1:11" ht="12.75">
      <c r="A257" s="6"/>
      <c r="B257" s="6"/>
      <c r="C257" s="7"/>
      <c r="D257" s="7"/>
      <c r="E257" s="11">
        <f>SUM(E255:E256)</f>
        <v>3642321</v>
      </c>
      <c r="F257" s="11">
        <f>SUM(F255:F256)</f>
        <v>1741185</v>
      </c>
      <c r="G257" s="9"/>
      <c r="H257" s="10"/>
      <c r="I257" s="4"/>
      <c r="J257" s="202"/>
      <c r="K257" s="224">
        <v>30000</v>
      </c>
    </row>
    <row r="258" spans="1:11" ht="12.75">
      <c r="A258" s="6"/>
      <c r="B258" s="6"/>
      <c r="C258" s="7"/>
      <c r="D258" s="7"/>
      <c r="E258" s="8"/>
      <c r="F258" s="8"/>
      <c r="G258" s="9"/>
      <c r="H258" s="10"/>
      <c r="I258" s="4"/>
      <c r="J258" s="203"/>
      <c r="K258" s="224">
        <v>3500</v>
      </c>
    </row>
    <row r="259" spans="1:11" ht="12.75">
      <c r="A259" s="6"/>
      <c r="B259" s="6"/>
      <c r="C259" s="7"/>
      <c r="D259" s="7"/>
      <c r="E259" s="8"/>
      <c r="F259" s="8"/>
      <c r="G259" s="9"/>
      <c r="H259" s="10"/>
      <c r="I259" s="4"/>
      <c r="J259" s="203"/>
      <c r="K259" s="224">
        <v>187319.44</v>
      </c>
    </row>
    <row r="260" spans="1:11" ht="12.75">
      <c r="A260" s="6"/>
      <c r="B260" s="6"/>
      <c r="C260" s="198" t="s">
        <v>83</v>
      </c>
      <c r="D260" s="7"/>
      <c r="E260" s="223">
        <f>SUM(E36,E43,E72,E97,E103,E151,E181,E205,E215)</f>
        <v>3905336</v>
      </c>
      <c r="F260" s="229">
        <f>SUM(F36,F43,F72,F97,F103,F151,F181,F205,F215)</f>
        <v>1102177.01</v>
      </c>
      <c r="G260" s="9"/>
      <c r="H260" s="10"/>
      <c r="I260" s="4"/>
      <c r="J260" s="204"/>
      <c r="K260" s="224">
        <v>50735.56</v>
      </c>
    </row>
    <row r="261" spans="1:11" ht="12.75">
      <c r="A261" s="6"/>
      <c r="B261" s="6"/>
      <c r="C261" s="196" t="s">
        <v>84</v>
      </c>
      <c r="D261" s="7"/>
      <c r="E261" s="221">
        <f>SUM(E37,E58,E64,E73,E80,E98,E117,E120,E123,E127,E131,E162,E177,E184,E202,E206,E213,E218,E222,E225)</f>
        <v>21351497</v>
      </c>
      <c r="F261" s="230">
        <f>SUM(F37,F58,F64,F73,F80,F98,F117,F120,F123,F127,F131,F162,F177,F184,F202,F206,F213,F218,F222,F225)</f>
        <v>10769286</v>
      </c>
      <c r="G261" s="202"/>
      <c r="H261" s="10"/>
      <c r="I261" s="4"/>
      <c r="J261" s="205"/>
      <c r="K261" s="224">
        <v>26074.44</v>
      </c>
    </row>
    <row r="262" spans="1:11" ht="12.75">
      <c r="A262" s="6"/>
      <c r="B262" s="6"/>
      <c r="C262" s="195" t="s">
        <v>85</v>
      </c>
      <c r="D262" s="7"/>
      <c r="E262" s="223">
        <f>SUM(E32,E33,E92,E106,E128,E163,E168,E197,E219,E226,E229,E240,E245,E248,E252)</f>
        <v>731186</v>
      </c>
      <c r="F262" s="231">
        <f>SUM(F32,F33,F92,F106,F128,F163,F168,F197,F219,F226,F229,F240,F245,F248,F252)</f>
        <v>434621</v>
      </c>
      <c r="G262" s="9"/>
      <c r="H262" s="10"/>
      <c r="I262" s="4"/>
      <c r="J262" s="206"/>
      <c r="K262" s="224">
        <v>15000</v>
      </c>
    </row>
    <row r="263" spans="1:11" ht="12.75">
      <c r="A263" s="6"/>
      <c r="B263" s="6"/>
      <c r="C263" s="7" t="s">
        <v>87</v>
      </c>
      <c r="D263" s="7"/>
      <c r="E263" s="8">
        <v>12596160</v>
      </c>
      <c r="F263" s="14">
        <v>6136004</v>
      </c>
      <c r="G263" s="9"/>
      <c r="H263" s="10"/>
      <c r="I263" s="4"/>
      <c r="J263" s="203"/>
      <c r="K263" s="224">
        <v>7992</v>
      </c>
    </row>
    <row r="264" spans="1:11" ht="12.75">
      <c r="A264" s="6"/>
      <c r="B264" s="6"/>
      <c r="C264" s="7"/>
      <c r="D264" s="7"/>
      <c r="E264" s="11">
        <f>SUM(E260:E263)</f>
        <v>38584179</v>
      </c>
      <c r="F264" s="14">
        <f>SUM(F260:F263)</f>
        <v>18442088.009999998</v>
      </c>
      <c r="G264" s="9"/>
      <c r="H264" s="10"/>
      <c r="I264" s="4"/>
      <c r="J264" s="202"/>
      <c r="K264" s="224">
        <v>80000</v>
      </c>
    </row>
    <row r="265" spans="1:11" ht="12.75">
      <c r="A265" s="4"/>
      <c r="B265" s="4"/>
      <c r="C265" s="4"/>
      <c r="D265" s="4"/>
      <c r="E265" s="4"/>
      <c r="F265" s="4"/>
      <c r="G265" s="4"/>
      <c r="H265" s="4"/>
      <c r="I265" s="4"/>
      <c r="K265" s="224">
        <v>2500</v>
      </c>
    </row>
    <row r="266" spans="1:11" ht="12.75">
      <c r="A266" s="4"/>
      <c r="B266" s="4"/>
      <c r="C266" s="12"/>
      <c r="D266" s="4"/>
      <c r="E266" s="4"/>
      <c r="F266" s="202"/>
      <c r="G266" s="4"/>
      <c r="H266" s="4"/>
      <c r="I266" s="4"/>
      <c r="K266" s="224">
        <v>30000</v>
      </c>
    </row>
    <row r="267" spans="1:11" ht="12.75">
      <c r="A267" s="4"/>
      <c r="B267" s="4"/>
      <c r="C267" s="4"/>
      <c r="D267" s="4"/>
      <c r="E267" s="4"/>
      <c r="F267" s="202"/>
      <c r="G267" s="4"/>
      <c r="H267" s="4"/>
      <c r="I267" s="4"/>
      <c r="K267" s="224">
        <v>1500</v>
      </c>
    </row>
    <row r="268" spans="1:11" ht="12.75">
      <c r="A268" s="4"/>
      <c r="B268" s="4"/>
      <c r="C268" s="4"/>
      <c r="D268" s="4"/>
      <c r="E268" s="4"/>
      <c r="F268" s="4"/>
      <c r="G268" s="4"/>
      <c r="H268" s="4"/>
      <c r="I268" s="4"/>
      <c r="J268" t="s">
        <v>106</v>
      </c>
      <c r="K268" s="227">
        <f>SUM(K257:K267)</f>
        <v>434621.44</v>
      </c>
    </row>
    <row r="269" spans="1:11" ht="12.75">
      <c r="A269" s="4"/>
      <c r="B269" s="4"/>
      <c r="C269" s="4"/>
      <c r="D269" s="4"/>
      <c r="E269" s="4"/>
      <c r="F269" s="4"/>
      <c r="G269" s="4"/>
      <c r="H269" s="4"/>
      <c r="I269" s="4"/>
      <c r="K269" s="224"/>
    </row>
    <row r="270" spans="1:11" ht="12.75">
      <c r="A270" s="4"/>
      <c r="B270" s="4"/>
      <c r="C270" s="4"/>
      <c r="D270" s="4"/>
      <c r="E270" s="4"/>
      <c r="F270" s="4"/>
      <c r="G270" s="4"/>
      <c r="H270" s="4"/>
      <c r="I270" s="4"/>
      <c r="K270" s="224">
        <v>738000</v>
      </c>
    </row>
    <row r="271" spans="1:11" ht="12.75">
      <c r="A271" s="4"/>
      <c r="B271" s="4"/>
      <c r="C271" s="4"/>
      <c r="D271" s="4"/>
      <c r="E271" s="4"/>
      <c r="F271" s="13"/>
      <c r="G271" s="4"/>
      <c r="H271" s="4"/>
      <c r="I271" s="4"/>
      <c r="K271" s="224">
        <v>20454.03</v>
      </c>
    </row>
    <row r="272" spans="1:11" ht="12.75">
      <c r="A272" s="4"/>
      <c r="B272" s="4"/>
      <c r="C272" s="4"/>
      <c r="D272" s="4"/>
      <c r="E272" s="4"/>
      <c r="F272" s="4"/>
      <c r="G272" s="4"/>
      <c r="H272" s="4"/>
      <c r="I272" s="4"/>
      <c r="J272" t="s">
        <v>107</v>
      </c>
      <c r="K272" s="228">
        <v>340506</v>
      </c>
    </row>
    <row r="273" spans="1:11" ht="12.75">
      <c r="A273" s="4"/>
      <c r="B273" s="4"/>
      <c r="C273" s="4"/>
      <c r="D273" s="4"/>
      <c r="E273" s="4"/>
      <c r="F273" s="4"/>
      <c r="G273" s="4"/>
      <c r="H273" s="4"/>
      <c r="I273" s="4"/>
      <c r="K273" s="224">
        <v>3217.01</v>
      </c>
    </row>
    <row r="274" spans="1:11" ht="12.75">
      <c r="A274" s="4"/>
      <c r="B274" s="4"/>
      <c r="C274" s="4"/>
      <c r="D274" s="4"/>
      <c r="E274" s="4"/>
      <c r="F274" s="4"/>
      <c r="G274" s="4"/>
      <c r="H274" s="4"/>
      <c r="I274" s="4"/>
      <c r="K274" s="202">
        <f>SUM(K270:K273)</f>
        <v>1102177.04</v>
      </c>
    </row>
    <row r="275" spans="1:11" ht="12.75">
      <c r="A275" s="4"/>
      <c r="B275" s="4"/>
      <c r="C275" s="4"/>
      <c r="D275" s="4"/>
      <c r="E275" s="4"/>
      <c r="F275" s="4"/>
      <c r="G275" s="4"/>
      <c r="H275" s="4"/>
      <c r="I275" s="4"/>
      <c r="K275" s="203">
        <v>317555.87</v>
      </c>
    </row>
    <row r="276" spans="1:11" ht="12.75">
      <c r="A276" s="4"/>
      <c r="B276" s="4"/>
      <c r="C276" s="4"/>
      <c r="D276" s="4"/>
      <c r="E276" s="4"/>
      <c r="F276" s="4"/>
      <c r="G276" s="4"/>
      <c r="H276" s="4"/>
      <c r="I276" s="4"/>
      <c r="K276" s="203">
        <v>54532.58</v>
      </c>
    </row>
    <row r="277" spans="1:11" ht="12.75">
      <c r="A277" s="4"/>
      <c r="B277" s="4"/>
      <c r="C277" s="4"/>
      <c r="D277" s="4"/>
      <c r="E277" s="4"/>
      <c r="F277" s="4"/>
      <c r="G277" s="4"/>
      <c r="H277" s="4"/>
      <c r="I277" s="4"/>
      <c r="K277" s="203">
        <v>59258.28</v>
      </c>
    </row>
    <row r="278" spans="1:11" ht="12.75">
      <c r="A278" s="4"/>
      <c r="B278" s="4"/>
      <c r="C278" s="4"/>
      <c r="D278" s="4"/>
      <c r="E278" s="4"/>
      <c r="F278" s="4"/>
      <c r="G278" s="4"/>
      <c r="H278" s="4"/>
      <c r="I278" s="4"/>
      <c r="K278" s="203">
        <v>9184.29</v>
      </c>
    </row>
    <row r="279" spans="1:11" ht="12.75">
      <c r="A279" s="4"/>
      <c r="B279" s="4"/>
      <c r="C279" s="4"/>
      <c r="D279" s="4"/>
      <c r="E279" s="4"/>
      <c r="F279" s="4"/>
      <c r="G279" s="4"/>
      <c r="H279" s="4"/>
      <c r="I279" s="4"/>
      <c r="K279" s="203">
        <v>24061.2</v>
      </c>
    </row>
    <row r="280" spans="1:11" ht="12.75">
      <c r="A280" s="4"/>
      <c r="B280" s="4"/>
      <c r="C280" s="4"/>
      <c r="D280" s="4"/>
      <c r="E280" s="4"/>
      <c r="F280" s="4"/>
      <c r="G280" s="4"/>
      <c r="H280" s="4"/>
      <c r="I280" s="4"/>
      <c r="K280" s="203">
        <v>28328.57</v>
      </c>
    </row>
    <row r="281" spans="1:11" ht="12.75">
      <c r="A281" s="4"/>
      <c r="B281" s="4"/>
      <c r="C281" s="4"/>
      <c r="D281" s="4"/>
      <c r="E281" s="4"/>
      <c r="F281" s="13"/>
      <c r="G281" s="4"/>
      <c r="H281" s="4"/>
      <c r="I281" s="4"/>
      <c r="K281" s="203">
        <v>8967.33</v>
      </c>
    </row>
    <row r="282" spans="1:11" ht="12.75">
      <c r="A282" s="4"/>
      <c r="B282" s="4"/>
      <c r="C282" s="4"/>
      <c r="D282" s="4"/>
      <c r="E282" s="4"/>
      <c r="F282" s="4"/>
      <c r="G282" s="4"/>
      <c r="H282" s="4"/>
      <c r="I282" s="4"/>
      <c r="K282" s="203">
        <v>11149.55</v>
      </c>
    </row>
    <row r="283" ht="12.75">
      <c r="K283" s="203">
        <v>1533.91</v>
      </c>
    </row>
    <row r="284" ht="12.75">
      <c r="K284" s="203">
        <v>80094</v>
      </c>
    </row>
    <row r="285" ht="12.75">
      <c r="K285" s="203">
        <v>898808.73</v>
      </c>
    </row>
    <row r="286" ht="12.75">
      <c r="K286" s="203">
        <v>130336.24</v>
      </c>
    </row>
    <row r="287" ht="12.75">
      <c r="K287" s="203">
        <v>143862.21</v>
      </c>
    </row>
    <row r="288" ht="12.75">
      <c r="K288" s="203">
        <v>21740.72</v>
      </c>
    </row>
    <row r="289" ht="12.75">
      <c r="K289" s="203">
        <v>13000</v>
      </c>
    </row>
    <row r="290" ht="12.75">
      <c r="K290" s="203">
        <v>6951.23</v>
      </c>
    </row>
    <row r="291" ht="12.75">
      <c r="K291" s="203">
        <v>1197.7</v>
      </c>
    </row>
    <row r="292" ht="12.75">
      <c r="K292" s="203">
        <v>170.31</v>
      </c>
    </row>
    <row r="293" ht="12.75">
      <c r="K293" s="203">
        <v>10060</v>
      </c>
    </row>
    <row r="294" ht="12.75">
      <c r="K294" s="203">
        <v>3544.98</v>
      </c>
    </row>
    <row r="295" ht="12.75">
      <c r="K295" s="203">
        <v>566.89</v>
      </c>
    </row>
    <row r="296" ht="12.75">
      <c r="K296" s="203">
        <v>663394.03</v>
      </c>
    </row>
    <row r="297" ht="12.75">
      <c r="K297" s="203">
        <v>4486.5</v>
      </c>
    </row>
    <row r="298" ht="12.75">
      <c r="K298" s="203">
        <v>98781.6</v>
      </c>
    </row>
    <row r="299" ht="12.75">
      <c r="K299" s="203">
        <v>739.57</v>
      </c>
    </row>
    <row r="300" ht="12.75">
      <c r="K300" s="203">
        <v>143517.48</v>
      </c>
    </row>
    <row r="301" ht="12.75">
      <c r="K301" s="203">
        <v>19223.33</v>
      </c>
    </row>
    <row r="302" ht="12.75">
      <c r="K302" s="203">
        <v>28313.33</v>
      </c>
    </row>
    <row r="303" ht="12.75">
      <c r="K303" s="203">
        <v>3935.7</v>
      </c>
    </row>
    <row r="304" ht="12.75">
      <c r="K304" s="203">
        <v>217026.88</v>
      </c>
    </row>
    <row r="305" ht="12.75">
      <c r="K305" s="203">
        <v>24682.37</v>
      </c>
    </row>
    <row r="306" ht="12.75">
      <c r="K306" s="203">
        <v>42541.44</v>
      </c>
    </row>
    <row r="307" ht="12.75">
      <c r="K307" s="203">
        <v>5912.47</v>
      </c>
    </row>
    <row r="308" ht="12.75">
      <c r="K308" s="203">
        <v>498687.88</v>
      </c>
    </row>
    <row r="309" ht="12.75">
      <c r="K309" s="203">
        <v>81482.6</v>
      </c>
    </row>
    <row r="310" ht="12.75">
      <c r="K310" s="203">
        <v>97607.19</v>
      </c>
    </row>
    <row r="311" ht="12.75">
      <c r="K311" s="203">
        <v>13539.49</v>
      </c>
    </row>
    <row r="312" ht="12.75">
      <c r="K312" s="203">
        <v>3479014.22</v>
      </c>
    </row>
    <row r="313" ht="12.75">
      <c r="K313" s="203">
        <v>601019.81</v>
      </c>
    </row>
    <row r="314" ht="12.75">
      <c r="K314" s="203">
        <v>671454.25</v>
      </c>
    </row>
    <row r="315" ht="12.75">
      <c r="K315" s="203">
        <v>1996.16</v>
      </c>
    </row>
    <row r="316" ht="12.75">
      <c r="K316" s="203">
        <v>665.37</v>
      </c>
    </row>
    <row r="317" ht="12.75">
      <c r="K317" s="203">
        <v>98981.01</v>
      </c>
    </row>
    <row r="318" ht="12.75">
      <c r="K318" s="203">
        <v>9890.59</v>
      </c>
    </row>
    <row r="319" ht="12.75">
      <c r="K319" s="203">
        <v>13279.52</v>
      </c>
    </row>
    <row r="320" ht="12.75">
      <c r="K320" s="203">
        <v>4426.48</v>
      </c>
    </row>
    <row r="321" ht="12.75">
      <c r="K321" s="203">
        <v>45889.16</v>
      </c>
    </row>
    <row r="322" ht="12.75">
      <c r="K322" s="203">
        <v>8314.65</v>
      </c>
    </row>
    <row r="323" ht="12.75">
      <c r="K323" s="203">
        <v>9492.24</v>
      </c>
    </row>
    <row r="324" ht="12.75">
      <c r="K324" s="203">
        <v>1316.69</v>
      </c>
    </row>
    <row r="325" ht="12.75">
      <c r="K325" s="203">
        <v>275187.44</v>
      </c>
    </row>
    <row r="326" ht="12.75">
      <c r="K326" s="203">
        <v>38721.12</v>
      </c>
    </row>
    <row r="327" ht="12.75">
      <c r="K327" s="203">
        <v>49662.98</v>
      </c>
    </row>
    <row r="328" ht="12.75">
      <c r="K328" s="203">
        <v>6881.76</v>
      </c>
    </row>
    <row r="329" ht="12.75">
      <c r="K329" s="203">
        <v>1339.23</v>
      </c>
    </row>
    <row r="330" ht="12.75">
      <c r="K330" s="203">
        <v>74446.13</v>
      </c>
    </row>
    <row r="331" ht="12.75">
      <c r="K331" s="203">
        <v>13096.34</v>
      </c>
    </row>
    <row r="332" ht="12.75">
      <c r="K332" s="203">
        <v>14686.28</v>
      </c>
    </row>
    <row r="333" ht="12.75">
      <c r="K333" s="203">
        <v>2071.22</v>
      </c>
    </row>
    <row r="334" ht="12.75">
      <c r="K334" s="203">
        <v>1955.73</v>
      </c>
    </row>
    <row r="335" ht="12.75">
      <c r="K335" s="203">
        <v>385.75</v>
      </c>
    </row>
    <row r="336" ht="12.75">
      <c r="K336" s="203">
        <v>367.16</v>
      </c>
    </row>
    <row r="337" ht="12.75">
      <c r="K337" s="203">
        <v>49.53</v>
      </c>
    </row>
    <row r="338" ht="12.75">
      <c r="K338" s="203">
        <v>560</v>
      </c>
    </row>
    <row r="339" ht="12.75">
      <c r="K339" s="203">
        <v>21641.25</v>
      </c>
    </row>
    <row r="340" ht="12.75">
      <c r="K340" s="203">
        <v>3395.67</v>
      </c>
    </row>
    <row r="341" ht="12.75">
      <c r="K341" s="203">
        <v>4587.1</v>
      </c>
    </row>
    <row r="342" ht="12.75">
      <c r="K342" s="203">
        <v>609.54</v>
      </c>
    </row>
    <row r="343" ht="12.75">
      <c r="K343" s="203">
        <v>17330.82</v>
      </c>
    </row>
    <row r="344" ht="12.75">
      <c r="K344" s="203">
        <v>315472.71</v>
      </c>
    </row>
    <row r="345" ht="12.75">
      <c r="K345" s="203">
        <v>9683</v>
      </c>
    </row>
    <row r="346" ht="12.75">
      <c r="K346" s="203">
        <v>24266</v>
      </c>
    </row>
    <row r="347" ht="12.75">
      <c r="K347" s="203">
        <v>41133.8</v>
      </c>
    </row>
    <row r="348" ht="12.75">
      <c r="K348" s="203">
        <v>1534</v>
      </c>
    </row>
    <row r="349" ht="12.75">
      <c r="K349" s="203">
        <v>1046</v>
      </c>
    </row>
    <row r="350" ht="12.75">
      <c r="K350" s="203">
        <v>54162.21</v>
      </c>
    </row>
    <row r="351" ht="12.75">
      <c r="K351" s="203">
        <v>1666</v>
      </c>
    </row>
    <row r="352" ht="12.75">
      <c r="K352" s="203">
        <v>4180</v>
      </c>
    </row>
    <row r="353" ht="12.75">
      <c r="K353" s="203">
        <v>8265.18</v>
      </c>
    </row>
    <row r="354" ht="12.75">
      <c r="K354" s="203">
        <v>237</v>
      </c>
    </row>
    <row r="355" ht="12.75">
      <c r="K355" s="203">
        <v>594</v>
      </c>
    </row>
    <row r="356" ht="12.75">
      <c r="K356" s="203">
        <v>282702</v>
      </c>
    </row>
    <row r="357" ht="12.75">
      <c r="K357" s="203">
        <v>37175.61</v>
      </c>
    </row>
    <row r="358" ht="12.75">
      <c r="K358" s="203">
        <v>56028.31</v>
      </c>
    </row>
    <row r="359" ht="12.75">
      <c r="K359" s="203">
        <v>8044.05</v>
      </c>
    </row>
    <row r="360" ht="12.75">
      <c r="K360" s="203">
        <v>1060</v>
      </c>
    </row>
    <row r="361" ht="12.75">
      <c r="K361" s="203">
        <v>227392.72</v>
      </c>
    </row>
    <row r="362" ht="12.75">
      <c r="K362" s="203">
        <v>33940.42</v>
      </c>
    </row>
    <row r="363" ht="12.75">
      <c r="K363" s="203">
        <v>43386.88</v>
      </c>
    </row>
    <row r="364" ht="12.75">
      <c r="K364" s="203">
        <v>5537.92</v>
      </c>
    </row>
    <row r="365" ht="12.75">
      <c r="K365" s="203">
        <v>1109</v>
      </c>
    </row>
    <row r="366" ht="12.75">
      <c r="K366" s="203">
        <v>107470.87</v>
      </c>
    </row>
    <row r="367" ht="12.75">
      <c r="K367" s="203">
        <v>17743.47</v>
      </c>
    </row>
    <row r="368" ht="12.75">
      <c r="K368" s="203">
        <v>19758.43</v>
      </c>
    </row>
    <row r="369" ht="12.75">
      <c r="K369" s="203">
        <v>2609.73</v>
      </c>
    </row>
    <row r="370" ht="12.75">
      <c r="K370" s="203">
        <v>167121.93</v>
      </c>
    </row>
    <row r="371" ht="12.75">
      <c r="K371" s="203">
        <v>20151.46</v>
      </c>
    </row>
    <row r="372" ht="12.75">
      <c r="K372" s="203">
        <v>30075.75</v>
      </c>
    </row>
    <row r="373" ht="12.75">
      <c r="K373" s="203">
        <v>4244.51</v>
      </c>
    </row>
    <row r="374" spans="10:11" ht="12.75">
      <c r="J374" t="s">
        <v>108</v>
      </c>
      <c r="K374" s="202">
        <f>SUM(K275:K373)</f>
        <v>10769284.610000003</v>
      </c>
    </row>
  </sheetData>
  <mergeCells count="3">
    <mergeCell ref="A7:H7"/>
    <mergeCell ref="A8:H8"/>
    <mergeCell ref="A9:H9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&amp;CStrona &amp;P z &amp;N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Marek Dereszkiewicz</cp:lastModifiedBy>
  <cp:lastPrinted>2006-08-09T14:25:00Z</cp:lastPrinted>
  <dcterms:created xsi:type="dcterms:W3CDTF">2002-07-17T11:54:10Z</dcterms:created>
  <dcterms:modified xsi:type="dcterms:W3CDTF">2006-08-29T11:14:52Z</dcterms:modified>
  <cp:category/>
  <cp:version/>
  <cp:contentType/>
  <cp:contentStatus/>
</cp:coreProperties>
</file>