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wydatki za 2005 rok" sheetId="1" r:id="rId1"/>
  </sheets>
  <definedNames>
    <definedName name="_xlnm.Print_Area" localSheetId="0">'wydatki za 2005 rok'!$A$1:$I$231</definedName>
    <definedName name="_xlnm.Print_Titles" localSheetId="0">'wydatki za 2005 rok'!$11:$11</definedName>
  </definedNames>
  <calcPr fullCalcOnLoad="1"/>
</workbook>
</file>

<file path=xl/sharedStrings.xml><?xml version="1.0" encoding="utf-8"?>
<sst xmlns="http://schemas.openxmlformats.org/spreadsheetml/2006/main" count="192" uniqueCount="103">
  <si>
    <t>W Y K O N A N I E</t>
  </si>
  <si>
    <t>Dział</t>
  </si>
  <si>
    <t>Rozdział</t>
  </si>
  <si>
    <t>Nazwa</t>
  </si>
  <si>
    <t>udział w planie wydatków  w %</t>
  </si>
  <si>
    <t>Plan</t>
  </si>
  <si>
    <t>Wykonanie</t>
  </si>
  <si>
    <t>wykonanie planu w  %</t>
  </si>
  <si>
    <t>udział w wydatkach w %</t>
  </si>
  <si>
    <t>010</t>
  </si>
  <si>
    <t>Rolnictwo i łowiectwo</t>
  </si>
  <si>
    <t>01005</t>
  </si>
  <si>
    <t>Prace geodezyjne - urządzenia na potrzeby rolnictwa</t>
  </si>
  <si>
    <t>w tym:</t>
  </si>
  <si>
    <t>wynagrodzenia i pochodne od wynagrodzeń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</si>
  <si>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</si>
  <si>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</si>
  <si>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</si>
  <si>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</si>
  <si>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</si>
  <si>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</si>
  <si>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</si>
  <si>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Drogi publiczne powiatowe</t>
  </si>
  <si>
    <t>wydatki majątkowe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</si>
  <si>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</si>
  <si>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</si>
  <si>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</si>
  <si>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</si>
  <si>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</si>
  <si>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</si>
  <si>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</si>
  <si>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</si>
  <si>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</si>
  <si>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</si>
  <si>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</si>
  <si>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Komendy powiatowe Policji</t>
  </si>
  <si>
    <t>Komendy powiatowe Państwowej Straży Pożarnej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</si>
  <si>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</si>
  <si>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</si>
  <si>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</si>
  <si>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</si>
  <si>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rezerwa ogólna</t>
  </si>
  <si>
    <t>rezerwa celowa</t>
  </si>
  <si>
    <t>Oświata i wychowanie</t>
  </si>
  <si>
    <t>Szkoły podstawowe specjlane</t>
  </si>
  <si>
    <t>Licea ogólnokształcące</t>
  </si>
  <si>
    <t>Pozostała działalność</t>
  </si>
  <si>
    <t>Ochrona zdrowia</t>
  </si>
  <si>
    <t>Składki na ubezpieczenia zdrowotne oraz świadczenia dla osób nie objetych obowiązkiem ubezpieczenia zdrowotnego</t>
  </si>
  <si>
    <t>Placówki opiekuńczo-wychowawcze</t>
  </si>
  <si>
    <t>Rodziny zastępcze</t>
  </si>
  <si>
    <t>Powiatowe centra pomocy rodzinie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</si>
  <si>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</si>
  <si>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</si>
  <si>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</si>
  <si>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</si>
  <si>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</si>
  <si>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Szkolne schroniska mlodzieżowe</t>
  </si>
  <si>
    <t>Kultura i ochrona dziedzictwa</t>
  </si>
  <si>
    <t>Pozostałe zadania w zakresie kultury</t>
  </si>
  <si>
    <t>Biblioteki</t>
  </si>
  <si>
    <t>Kultura fizyczna i sport</t>
  </si>
  <si>
    <t>Ogółem</t>
  </si>
  <si>
    <t>Bezpieczeństwo publiczne i ochrona przeciwpożarowa</t>
  </si>
  <si>
    <t>Szkoły zawodowe</t>
  </si>
  <si>
    <t>Pozosatała działalność</t>
  </si>
  <si>
    <t>Gimnazja specjalne</t>
  </si>
  <si>
    <t>dotacje z budżetu powiatu</t>
  </si>
  <si>
    <t>Dokształcenie i doskonalenie nauczycieli</t>
  </si>
  <si>
    <t>zadania bieżące z zakresu administracji rządowej oraz inne zadania zlecone ustawami realizowane przez powiat</t>
  </si>
  <si>
    <t>zadania bieżące realizowane przez powiat na podstawie porozumień z organami administracji rządowej</t>
  </si>
  <si>
    <t>Ośrodki adopcyjno-opiekuńcze</t>
  </si>
  <si>
    <t>01017</t>
  </si>
  <si>
    <t>Ochrona roślin</t>
  </si>
  <si>
    <t>Szkolnictwo wyższe</t>
  </si>
  <si>
    <t>Pomoc materialna dla studentów</t>
  </si>
  <si>
    <t>Szpitale ogólne</t>
  </si>
  <si>
    <t>dotacja z budżetu powiatu</t>
  </si>
  <si>
    <t>Zwalczanie narkomanii</t>
  </si>
  <si>
    <t>Pomoc społeczna</t>
  </si>
  <si>
    <t>Świadczenia rodzinne oraz składki na ubezpieczenia emerytalne i rentowe z ubezpieczenia społecznego</t>
  </si>
  <si>
    <t>Pozostałe zadania w zakresie polityki społecznej działalność</t>
  </si>
  <si>
    <t>bieżące zadania własne powiatu finansowane z dotacji budżetu państwa</t>
  </si>
  <si>
    <t>wydatki majatkowe</t>
  </si>
  <si>
    <t>wynagrodzenia i pochodne</t>
  </si>
  <si>
    <t>dotacje z budzetu</t>
  </si>
  <si>
    <t>dotacja z budzetu powiatu</t>
  </si>
  <si>
    <t>pozostale</t>
  </si>
  <si>
    <t xml:space="preserve">                               z wykonania budżetu powiatu</t>
  </si>
  <si>
    <t>wydatków  według  działów  i  rozdziałów</t>
  </si>
  <si>
    <t xml:space="preserve">                               za  I półrocze 2005 rok</t>
  </si>
  <si>
    <t>za   2005 rok</t>
  </si>
  <si>
    <t xml:space="preserve">Drogi publiczne wojewódzkie </t>
  </si>
  <si>
    <t>Obrona cywilna</t>
  </si>
  <si>
    <t>dotacje z budzetu państwa na zakupy inwestycujne z zakresu administracji rządowej oraz inne zadania zlecone ustawami realizowane przez powiat</t>
  </si>
  <si>
    <t>Szkoły zawodowe specjalne</t>
  </si>
  <si>
    <t>Dokształcanie i doskonalenie zawodowe nauczycieli</t>
  </si>
  <si>
    <t>Rehabilitacja zawodowa i społeczna osób niepełnosprawnych</t>
  </si>
  <si>
    <t>Zespoły do spraw orzekania o niepełnosprawności</t>
  </si>
  <si>
    <t>Poradnie psychologiczno-pedagogiczne, w tym poradnie specjalistyczne</t>
  </si>
  <si>
    <t>Kolonie i obozy oraz inne formy wypoczynku dzieci i młodzieży szkolnej, a także szkolenia młodzieży</t>
  </si>
  <si>
    <t>Uchwała</t>
  </si>
  <si>
    <t xml:space="preserve">                               Załącznik Nr 2 do informacji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</si>
</sst>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0"/>
    <numFmt numFmtId="170" formatCode="0.0000"/>
    <numFmt numFmtId="171" formatCode="0.000"/>
  </numFmts>
  <fonts count="20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8"/>
      <name val="Arial CE"/>
      <family val="2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sz val="10"/>
      <color indexed="10"/>
      <name val="Arial CE"/>
      <family val="0"/>
    </font>
    <font>
      <sz val="10"/>
      <color indexed="11"/>
      <name val="Arial CE"/>
      <family val="2"/>
    </font>
    <font>
      <sz val="10"/>
      <color indexed="14"/>
      <name val="Arial CE"/>
      <family val="0"/>
    </font>
    <font>
      <i/>
      <sz val="10"/>
      <color indexed="11"/>
      <name val="Arial CE"/>
      <family val="0"/>
    </font>
    <font>
      <sz val="10"/>
      <color indexed="51"/>
      <name val="Arial CE"/>
      <family val="0"/>
    </font>
    <font>
      <sz val="10"/>
      <color indexed="46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wrapText="1"/>
    </xf>
    <xf numFmtId="4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 quotePrefix="1">
      <alignment horizontal="center" vertical="center"/>
    </xf>
    <xf numFmtId="0" fontId="1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1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4" fontId="11" fillId="0" borderId="2" xfId="0" applyNumberFormat="1" applyFont="1" applyBorder="1" applyAlignment="1">
      <alignment wrapText="1"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10" fillId="0" borderId="2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4" fontId="11" fillId="0" borderId="4" xfId="0" applyNumberFormat="1" applyFont="1" applyBorder="1" applyAlignment="1">
      <alignment wrapText="1"/>
    </xf>
    <xf numFmtId="3" fontId="11" fillId="0" borderId="4" xfId="0" applyNumberFormat="1" applyFont="1" applyBorder="1" applyAlignment="1">
      <alignment/>
    </xf>
    <xf numFmtId="4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3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8" xfId="0" applyFont="1" applyBorder="1" applyAlignment="1" quotePrefix="1">
      <alignment horizontal="center" vertical="center"/>
    </xf>
    <xf numFmtId="0" fontId="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wrapText="1"/>
    </xf>
    <xf numFmtId="4" fontId="11" fillId="0" borderId="7" xfId="0" applyNumberFormat="1" applyFont="1" applyBorder="1" applyAlignment="1">
      <alignment wrapText="1"/>
    </xf>
    <xf numFmtId="3" fontId="11" fillId="0" borderId="7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0" fillId="0" borderId="9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11" fillId="0" borderId="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1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wrapText="1"/>
    </xf>
    <xf numFmtId="4" fontId="11" fillId="0" borderId="13" xfId="0" applyNumberFormat="1" applyFont="1" applyBorder="1" applyAlignment="1">
      <alignment wrapText="1"/>
    </xf>
    <xf numFmtId="4" fontId="2" fillId="0" borderId="7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3" fontId="11" fillId="0" borderId="1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3" fontId="17" fillId="0" borderId="2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1" fillId="0" borderId="18" xfId="0" applyNumberFormat="1" applyFont="1" applyBorder="1" applyAlignment="1">
      <alignment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3" fontId="0" fillId="0" borderId="18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5.00390625" style="0" customWidth="1"/>
    <col min="2" max="2" width="8.25390625" style="0" customWidth="1"/>
    <col min="3" max="3" width="46.375" style="0" customWidth="1"/>
    <col min="4" max="4" width="2.75390625" style="0" hidden="1" customWidth="1"/>
    <col min="5" max="5" width="14.00390625" style="0" customWidth="1"/>
    <col min="6" max="6" width="13.00390625" style="0" customWidth="1"/>
    <col min="7" max="7" width="9.75390625" style="0" customWidth="1"/>
    <col min="8" max="8" width="8.75390625" style="0" hidden="1" customWidth="1"/>
    <col min="10" max="10" width="12.75390625" style="0" bestFit="1" customWidth="1"/>
  </cols>
  <sheetData>
    <row r="1" spans="1:8" ht="12.75">
      <c r="A1" s="15"/>
      <c r="B1" s="15"/>
      <c r="C1" s="15"/>
      <c r="D1" s="15"/>
      <c r="E1" s="16" t="s">
        <v>102</v>
      </c>
      <c r="F1" s="16"/>
      <c r="G1" s="17"/>
      <c r="H1" s="17"/>
    </row>
    <row r="2" spans="1:8" ht="12.75">
      <c r="A2" s="17"/>
      <c r="B2" s="17"/>
      <c r="C2" s="17"/>
      <c r="D2" s="17"/>
      <c r="E2" s="16" t="s">
        <v>88</v>
      </c>
      <c r="F2" s="16"/>
      <c r="G2" s="17"/>
      <c r="H2" s="17"/>
    </row>
    <row r="3" spans="1:8" ht="12.75">
      <c r="A3" s="17"/>
      <c r="B3" s="17"/>
      <c r="C3" s="17"/>
      <c r="D3" s="17"/>
      <c r="E3" s="16" t="s">
        <v>90</v>
      </c>
      <c r="F3" s="16"/>
      <c r="G3" s="17"/>
      <c r="H3" s="17"/>
    </row>
    <row r="4" spans="1:8" ht="12.75" hidden="1">
      <c r="A4" s="17"/>
      <c r="B4" s="17"/>
      <c r="C4" s="17"/>
      <c r="D4" s="17"/>
      <c r="E4" s="17"/>
      <c r="F4" s="17"/>
      <c r="G4" s="17"/>
      <c r="H4" s="18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/>
      <c r="B6" s="17"/>
      <c r="C6" s="17"/>
      <c r="D6" s="17"/>
      <c r="E6" s="17"/>
      <c r="F6" s="17"/>
      <c r="G6" s="17"/>
      <c r="H6" s="17"/>
    </row>
    <row r="7" spans="1:9" s="1" customFormat="1" ht="15.75">
      <c r="A7" s="234" t="s">
        <v>0</v>
      </c>
      <c r="B7" s="234"/>
      <c r="C7" s="234"/>
      <c r="D7" s="234"/>
      <c r="E7" s="234"/>
      <c r="F7" s="234"/>
      <c r="G7" s="234"/>
      <c r="H7" s="234"/>
      <c r="I7" s="3"/>
    </row>
    <row r="8" spans="1:9" s="1" customFormat="1" ht="15.75">
      <c r="A8" s="234" t="s">
        <v>89</v>
      </c>
      <c r="B8" s="234"/>
      <c r="C8" s="234"/>
      <c r="D8" s="234"/>
      <c r="E8" s="234"/>
      <c r="F8" s="234"/>
      <c r="G8" s="234"/>
      <c r="H8" s="234"/>
      <c r="I8" s="3"/>
    </row>
    <row r="9" spans="1:9" s="1" customFormat="1" ht="15.75">
      <c r="A9" s="234" t="s">
        <v>91</v>
      </c>
      <c r="B9" s="234"/>
      <c r="C9" s="234"/>
      <c r="D9" s="234"/>
      <c r="E9" s="234"/>
      <c r="F9" s="234"/>
      <c r="G9" s="234"/>
      <c r="H9" s="234"/>
      <c r="I9" s="3"/>
    </row>
    <row r="10" spans="1:9" ht="12.75">
      <c r="A10" s="19"/>
      <c r="B10" s="19"/>
      <c r="C10" s="19"/>
      <c r="D10" s="19"/>
      <c r="E10" s="19"/>
      <c r="F10" s="19"/>
      <c r="G10" s="19"/>
      <c r="H10" s="19"/>
      <c r="I10" s="4"/>
    </row>
    <row r="11" spans="1:9" ht="75.75" customHeight="1">
      <c r="A11" s="20" t="s">
        <v>1</v>
      </c>
      <c r="B11" s="20" t="s">
        <v>2</v>
      </c>
      <c r="C11" s="21" t="s">
        <v>3</v>
      </c>
      <c r="D11" s="22" t="s">
        <v>4</v>
      </c>
      <c r="E11" s="21" t="s">
        <v>5</v>
      </c>
      <c r="F11" s="21" t="s">
        <v>6</v>
      </c>
      <c r="G11" s="22" t="s">
        <v>7</v>
      </c>
      <c r="H11" s="176" t="s">
        <v>8</v>
      </c>
      <c r="I11" s="4"/>
    </row>
    <row r="12" spans="1:9" ht="16.5" customHeight="1">
      <c r="A12" s="23" t="s">
        <v>9</v>
      </c>
      <c r="B12" s="24"/>
      <c r="C12" s="25" t="s">
        <v>10</v>
      </c>
      <c r="D12" s="26">
        <f>E12/$E$231*100</f>
        <v>0.2063546253124418</v>
      </c>
      <c r="E12" s="27">
        <f>SUM(E13,E16)</f>
        <v>72600</v>
      </c>
      <c r="F12" s="27">
        <f>SUM(F13,F16)</f>
        <v>0</v>
      </c>
      <c r="G12" s="28">
        <f>F12/E12*100</f>
        <v>0</v>
      </c>
      <c r="H12" s="177">
        <f>F12/$F$231*100</f>
        <v>0</v>
      </c>
      <c r="I12" s="4"/>
    </row>
    <row r="13" spans="1:9" ht="12.75">
      <c r="A13" s="29"/>
      <c r="B13" s="103" t="s">
        <v>11</v>
      </c>
      <c r="C13" s="104" t="s">
        <v>12</v>
      </c>
      <c r="D13" s="105"/>
      <c r="E13" s="106">
        <v>67100</v>
      </c>
      <c r="F13" s="106">
        <v>0</v>
      </c>
      <c r="G13" s="107">
        <f>F13/E13*100</f>
        <v>0</v>
      </c>
      <c r="H13" s="178"/>
      <c r="I13" s="4"/>
    </row>
    <row r="14" spans="1:9" ht="12.75">
      <c r="A14" s="29"/>
      <c r="B14" s="33"/>
      <c r="C14" s="34" t="s">
        <v>13</v>
      </c>
      <c r="D14" s="35"/>
      <c r="E14" s="36"/>
      <c r="F14" s="145"/>
      <c r="G14" s="62"/>
      <c r="H14" s="174"/>
      <c r="I14" s="4"/>
    </row>
    <row r="15" spans="1:9" ht="36">
      <c r="A15" s="29"/>
      <c r="B15" s="229"/>
      <c r="C15" s="161" t="s">
        <v>69</v>
      </c>
      <c r="D15" s="153"/>
      <c r="E15" s="162">
        <v>67100</v>
      </c>
      <c r="F15" s="162">
        <v>0</v>
      </c>
      <c r="G15" s="49">
        <f>F15/E15*100</f>
        <v>0</v>
      </c>
      <c r="H15" s="175"/>
      <c r="I15" s="151"/>
    </row>
    <row r="16" spans="1:9" ht="12.75">
      <c r="A16" s="43"/>
      <c r="B16" s="108" t="s">
        <v>72</v>
      </c>
      <c r="C16" s="109" t="s">
        <v>73</v>
      </c>
      <c r="D16" s="110"/>
      <c r="E16" s="111">
        <f>SUM(E18)</f>
        <v>5500</v>
      </c>
      <c r="F16" s="111">
        <f>SUM(F18)</f>
        <v>0</v>
      </c>
      <c r="G16" s="112">
        <f>F16/E16*100</f>
        <v>0</v>
      </c>
      <c r="H16" s="152"/>
      <c r="I16" s="4"/>
    </row>
    <row r="17" spans="1:9" ht="12.75">
      <c r="A17" s="43"/>
      <c r="B17" s="45"/>
      <c r="C17" s="46" t="s">
        <v>13</v>
      </c>
      <c r="D17" s="47"/>
      <c r="E17" s="48"/>
      <c r="F17" s="48"/>
      <c r="G17" s="49"/>
      <c r="H17" s="160"/>
      <c r="I17" s="4"/>
    </row>
    <row r="18" spans="1:9" ht="24">
      <c r="A18" s="43"/>
      <c r="B18" s="45"/>
      <c r="C18" s="39" t="s">
        <v>70</v>
      </c>
      <c r="D18" s="47"/>
      <c r="E18" s="48">
        <v>5500</v>
      </c>
      <c r="F18" s="162">
        <v>0</v>
      </c>
      <c r="G18" s="49">
        <f>F18/E18*100</f>
        <v>0</v>
      </c>
      <c r="H18" s="160"/>
      <c r="I18" s="4"/>
    </row>
    <row r="19" spans="1:9" ht="12.75" hidden="1">
      <c r="A19" s="43"/>
      <c r="B19" s="45"/>
      <c r="C19" s="51"/>
      <c r="D19" s="52"/>
      <c r="E19" s="53"/>
      <c r="F19" s="53"/>
      <c r="G19" s="54"/>
      <c r="H19" s="179"/>
      <c r="I19" s="4"/>
    </row>
    <row r="20" spans="1:9" ht="12.75" hidden="1">
      <c r="A20" s="56"/>
      <c r="B20" s="57"/>
      <c r="C20" s="51"/>
      <c r="D20" s="58"/>
      <c r="E20" s="59"/>
      <c r="F20" s="59"/>
      <c r="G20" s="60"/>
      <c r="H20" s="180"/>
      <c r="I20" s="4"/>
    </row>
    <row r="21" spans="1:9" ht="12.75">
      <c r="A21" s="23" t="s">
        <v>15</v>
      </c>
      <c r="B21" s="24"/>
      <c r="C21" s="25" t="s">
        <v>16</v>
      </c>
      <c r="D21" s="26">
        <f>E21/$E$231*100</f>
        <v>0.7182704253488978</v>
      </c>
      <c r="E21" s="27">
        <f>SUM(E22,E25)</f>
        <v>252703</v>
      </c>
      <c r="F21" s="27">
        <f>SUM(F22,F25)</f>
        <v>117258</v>
      </c>
      <c r="G21" s="28">
        <f>F21/E21*100</f>
        <v>46.40150690731808</v>
      </c>
      <c r="H21" s="177">
        <f>F21/$F$231*100</f>
        <v>0.735519610563135</v>
      </c>
      <c r="I21" s="4"/>
    </row>
    <row r="22" spans="1:9" ht="12.75">
      <c r="A22" s="29"/>
      <c r="B22" s="103" t="s">
        <v>17</v>
      </c>
      <c r="C22" s="104" t="s">
        <v>18</v>
      </c>
      <c r="D22" s="105"/>
      <c r="E22" s="106">
        <v>250703</v>
      </c>
      <c r="F22" s="106">
        <v>116245</v>
      </c>
      <c r="G22" s="107">
        <f>F22/E22*100</f>
        <v>46.36761426867648</v>
      </c>
      <c r="H22" s="178"/>
      <c r="I22" s="4"/>
    </row>
    <row r="23" spans="1:9" ht="12.75" hidden="1">
      <c r="A23" s="29"/>
      <c r="B23" s="33"/>
      <c r="C23" s="34"/>
      <c r="D23" s="35"/>
      <c r="E23" s="36"/>
      <c r="F23" s="36"/>
      <c r="G23" s="63"/>
      <c r="H23" s="174"/>
      <c r="I23" s="4"/>
    </row>
    <row r="24" spans="1:9" ht="12.75" hidden="1">
      <c r="A24" s="29"/>
      <c r="B24" s="38"/>
      <c r="C24" s="39"/>
      <c r="D24" s="40"/>
      <c r="E24" s="41"/>
      <c r="F24" s="41"/>
      <c r="G24" s="64" t="e">
        <f>F24/E24*100</f>
        <v>#DIV/0!</v>
      </c>
      <c r="H24" s="175"/>
      <c r="I24" s="4"/>
    </row>
    <row r="25" spans="1:9" ht="12.75">
      <c r="A25" s="43"/>
      <c r="B25" s="108" t="s">
        <v>19</v>
      </c>
      <c r="C25" s="109" t="s">
        <v>20</v>
      </c>
      <c r="D25" s="110"/>
      <c r="E25" s="111">
        <v>2000</v>
      </c>
      <c r="F25" s="111">
        <v>1013</v>
      </c>
      <c r="G25" s="112">
        <f>F25/E25*100</f>
        <v>50.64999999999999</v>
      </c>
      <c r="H25" s="160"/>
      <c r="I25" s="4"/>
    </row>
    <row r="26" spans="1:9" ht="12.75" hidden="1">
      <c r="A26" s="43"/>
      <c r="B26" s="45"/>
      <c r="C26" s="46"/>
      <c r="D26" s="47"/>
      <c r="E26" s="48"/>
      <c r="F26" s="48"/>
      <c r="G26" s="49"/>
      <c r="H26" s="50"/>
      <c r="I26" s="4"/>
    </row>
    <row r="27" spans="1:9" ht="12.75" hidden="1">
      <c r="A27" s="43"/>
      <c r="B27" s="45"/>
      <c r="C27" s="65"/>
      <c r="D27" s="47"/>
      <c r="E27" s="48"/>
      <c r="F27" s="48"/>
      <c r="G27" s="49" t="e">
        <f>F27/E27*100</f>
        <v>#DIV/0!</v>
      </c>
      <c r="H27" s="50"/>
      <c r="I27" s="4"/>
    </row>
    <row r="28" spans="1:9" ht="12.75">
      <c r="A28" s="24">
        <v>600</v>
      </c>
      <c r="B28" s="24"/>
      <c r="C28" s="25" t="s">
        <v>21</v>
      </c>
      <c r="D28" s="26">
        <f>E28/$E$231*100</f>
        <v>14.685815276853582</v>
      </c>
      <c r="E28" s="27">
        <f>SUM(E29,E32)</f>
        <v>5166786</v>
      </c>
      <c r="F28" s="27">
        <f>SUM(F32)</f>
        <v>1289465</v>
      </c>
      <c r="G28" s="28">
        <f>F28/E28*100</f>
        <v>24.95681067495344</v>
      </c>
      <c r="H28" s="28">
        <f>F28/$F$231*100</f>
        <v>8.088376013873619</v>
      </c>
      <c r="I28" s="4"/>
    </row>
    <row r="29" spans="1:9" ht="12.75">
      <c r="A29" s="99"/>
      <c r="B29" s="95">
        <v>60013</v>
      </c>
      <c r="C29" s="104" t="s">
        <v>92</v>
      </c>
      <c r="D29" s="26"/>
      <c r="E29" s="106">
        <v>30000</v>
      </c>
      <c r="F29" s="106">
        <v>0</v>
      </c>
      <c r="G29" s="28"/>
      <c r="H29" s="101"/>
      <c r="I29" s="4"/>
    </row>
    <row r="30" spans="1:9" ht="12.75">
      <c r="A30" s="99"/>
      <c r="B30" s="95"/>
      <c r="C30" s="210" t="s">
        <v>13</v>
      </c>
      <c r="D30" s="26"/>
      <c r="E30" s="106"/>
      <c r="F30" s="106"/>
      <c r="G30" s="28"/>
      <c r="H30" s="101"/>
      <c r="I30" s="4"/>
    </row>
    <row r="31" spans="1:9" ht="12.75">
      <c r="A31" s="99"/>
      <c r="B31" s="95"/>
      <c r="C31" s="210" t="s">
        <v>77</v>
      </c>
      <c r="D31" s="26"/>
      <c r="E31" s="205">
        <v>30000</v>
      </c>
      <c r="F31" s="205">
        <v>0</v>
      </c>
      <c r="G31" s="124">
        <v>0</v>
      </c>
      <c r="H31" s="101"/>
      <c r="I31" s="4"/>
    </row>
    <row r="32" spans="1:9" ht="12.75">
      <c r="A32" s="29"/>
      <c r="B32" s="95">
        <v>60014</v>
      </c>
      <c r="C32" s="104" t="s">
        <v>22</v>
      </c>
      <c r="D32" s="105"/>
      <c r="E32" s="106">
        <v>5136786</v>
      </c>
      <c r="F32" s="106">
        <v>1289465</v>
      </c>
      <c r="G32" s="107">
        <f>F32/E32*100</f>
        <v>25.102564132513987</v>
      </c>
      <c r="H32" s="37"/>
      <c r="I32" s="4"/>
    </row>
    <row r="33" spans="1:9" ht="12.75">
      <c r="A33" s="29"/>
      <c r="B33" s="29"/>
      <c r="C33" s="51" t="s">
        <v>13</v>
      </c>
      <c r="D33" s="58"/>
      <c r="E33" s="59"/>
      <c r="F33" s="59"/>
      <c r="G33" s="60"/>
      <c r="H33" s="55"/>
      <c r="I33" s="4"/>
    </row>
    <row r="34" spans="1:9" ht="12.75">
      <c r="A34" s="56"/>
      <c r="B34" s="56"/>
      <c r="C34" s="51" t="s">
        <v>23</v>
      </c>
      <c r="D34" s="58"/>
      <c r="E34" s="59">
        <v>3018724</v>
      </c>
      <c r="F34" s="59">
        <v>51543</v>
      </c>
      <c r="G34" s="60">
        <f>F34/E34*100</f>
        <v>1.707443277358248</v>
      </c>
      <c r="H34" s="55"/>
      <c r="I34" s="4"/>
    </row>
    <row r="35" spans="1:9" ht="12.75">
      <c r="A35" s="56"/>
      <c r="B35" s="56"/>
      <c r="C35" s="51" t="s">
        <v>14</v>
      </c>
      <c r="D35" s="58"/>
      <c r="E35" s="59">
        <v>912600</v>
      </c>
      <c r="F35" s="59">
        <v>479943</v>
      </c>
      <c r="G35" s="60">
        <f>F35/E35*100</f>
        <v>52.590729783037474</v>
      </c>
      <c r="H35" s="55"/>
      <c r="I35" s="4"/>
    </row>
    <row r="36" spans="1:9" ht="12.75">
      <c r="A36" s="24">
        <v>700</v>
      </c>
      <c r="B36" s="24"/>
      <c r="C36" s="25" t="s">
        <v>24</v>
      </c>
      <c r="D36" s="26">
        <f>E36/$E$231*100</f>
        <v>0.03325549746770756</v>
      </c>
      <c r="E36" s="27">
        <f>SUM(E37)</f>
        <v>11700</v>
      </c>
      <c r="F36" s="27">
        <f>SUM(F37)</f>
        <v>1846</v>
      </c>
      <c r="G36" s="28">
        <f>F36/E36*100</f>
        <v>15.777777777777777</v>
      </c>
      <c r="H36" s="28">
        <f>F36/$F$231*100</f>
        <v>0.011579331057152155</v>
      </c>
      <c r="I36" s="4"/>
    </row>
    <row r="37" spans="1:9" ht="12.75">
      <c r="A37" s="29"/>
      <c r="B37" s="29">
        <v>70005</v>
      </c>
      <c r="C37" s="34" t="s">
        <v>25</v>
      </c>
      <c r="D37" s="35"/>
      <c r="E37" s="36">
        <v>11700</v>
      </c>
      <c r="F37" s="36">
        <v>1846</v>
      </c>
      <c r="G37" s="63">
        <f>F37/E37*100</f>
        <v>15.777777777777777</v>
      </c>
      <c r="H37" s="37"/>
      <c r="I37" s="4"/>
    </row>
    <row r="38" spans="1:9" ht="12.75">
      <c r="A38" s="29"/>
      <c r="B38" s="29"/>
      <c r="C38" s="34" t="s">
        <v>13</v>
      </c>
      <c r="D38" s="35"/>
      <c r="E38" s="36"/>
      <c r="F38" s="36"/>
      <c r="G38" s="63"/>
      <c r="H38" s="37"/>
      <c r="I38" s="4"/>
    </row>
    <row r="39" spans="1:9" ht="30.75" customHeight="1">
      <c r="A39" s="29"/>
      <c r="B39" s="29"/>
      <c r="C39" s="39" t="s">
        <v>69</v>
      </c>
      <c r="D39" s="47"/>
      <c r="E39" s="48">
        <v>5000</v>
      </c>
      <c r="F39" s="48">
        <v>244</v>
      </c>
      <c r="G39" s="49">
        <f>F39/E39*100</f>
        <v>4.88</v>
      </c>
      <c r="H39" s="50"/>
      <c r="I39" s="4"/>
    </row>
    <row r="40" spans="1:9" s="2" customFormat="1" ht="12.75">
      <c r="A40" s="24">
        <v>710</v>
      </c>
      <c r="B40" s="24"/>
      <c r="C40" s="25" t="s">
        <v>26</v>
      </c>
      <c r="D40" s="26">
        <f>E40/$E$231*100</f>
        <v>0.7972792341617069</v>
      </c>
      <c r="E40" s="27">
        <f>SUM(E41,E44,E49)</f>
        <v>280500</v>
      </c>
      <c r="F40" s="27">
        <f>SUM(F41,F44,F49)</f>
        <v>185373</v>
      </c>
      <c r="G40" s="28">
        <f>F40/E40*100</f>
        <v>66.08663101604279</v>
      </c>
      <c r="H40" s="66">
        <f>F40/$F$231*100</f>
        <v>1.162781872187143</v>
      </c>
      <c r="I40" s="5"/>
    </row>
    <row r="41" spans="1:9" ht="12.75" customHeight="1">
      <c r="A41" s="29"/>
      <c r="B41" s="95">
        <v>71013</v>
      </c>
      <c r="C41" s="104" t="s">
        <v>27</v>
      </c>
      <c r="D41" s="105"/>
      <c r="E41" s="106">
        <v>103000</v>
      </c>
      <c r="F41" s="106">
        <v>93436</v>
      </c>
      <c r="G41" s="107">
        <f>F41/E41*100</f>
        <v>90.71456310679612</v>
      </c>
      <c r="H41" s="32"/>
      <c r="I41" s="4"/>
    </row>
    <row r="42" spans="1:9" ht="12.75" customHeight="1">
      <c r="A42" s="29"/>
      <c r="B42" s="29"/>
      <c r="C42" s="34" t="s">
        <v>13</v>
      </c>
      <c r="D42" s="35"/>
      <c r="E42" s="36"/>
      <c r="F42" s="36"/>
      <c r="G42" s="63"/>
      <c r="H42" s="37"/>
      <c r="I42" s="4"/>
    </row>
    <row r="43" spans="1:9" ht="28.5" customHeight="1">
      <c r="A43" s="29"/>
      <c r="B43" s="118"/>
      <c r="C43" s="84" t="s">
        <v>69</v>
      </c>
      <c r="D43" s="115"/>
      <c r="E43" s="116">
        <v>103000</v>
      </c>
      <c r="F43" s="116">
        <v>93436</v>
      </c>
      <c r="G43" s="117">
        <f>F43/E43*100</f>
        <v>90.71456310679612</v>
      </c>
      <c r="H43" s="42"/>
      <c r="I43" s="4"/>
    </row>
    <row r="44" spans="1:9" ht="12.75" customHeight="1">
      <c r="A44" s="43"/>
      <c r="B44" s="113">
        <v>71014</v>
      </c>
      <c r="C44" s="114" t="s">
        <v>28</v>
      </c>
      <c r="D44" s="115"/>
      <c r="E44" s="116">
        <v>5500</v>
      </c>
      <c r="F44" s="116">
        <v>90</v>
      </c>
      <c r="G44" s="117">
        <f>F44/E44*100</f>
        <v>1.6363636363636365</v>
      </c>
      <c r="H44" s="44"/>
      <c r="I44" s="4"/>
    </row>
    <row r="45" spans="1:9" ht="12.75" customHeight="1" hidden="1">
      <c r="A45" s="43"/>
      <c r="B45" s="43"/>
      <c r="C45" s="46"/>
      <c r="D45" s="47"/>
      <c r="E45" s="48"/>
      <c r="F45" s="48"/>
      <c r="G45" s="49"/>
      <c r="H45" s="50"/>
      <c r="I45" s="4"/>
    </row>
    <row r="46" spans="1:9" ht="12.75" hidden="1">
      <c r="A46" s="43"/>
      <c r="B46" s="68"/>
      <c r="C46" s="39"/>
      <c r="D46" s="40"/>
      <c r="E46" s="41"/>
      <c r="F46" s="41"/>
      <c r="G46" s="64"/>
      <c r="H46" s="42"/>
      <c r="I46" s="4"/>
    </row>
    <row r="47" spans="1:9" ht="12.75">
      <c r="A47" s="43"/>
      <c r="B47" s="43"/>
      <c r="C47" s="65" t="s">
        <v>13</v>
      </c>
      <c r="D47" s="47"/>
      <c r="E47" s="48"/>
      <c r="F47" s="48"/>
      <c r="G47" s="49"/>
      <c r="H47" s="50"/>
      <c r="I47" s="4"/>
    </row>
    <row r="48" spans="1:9" ht="29.25" customHeight="1">
      <c r="A48" s="43"/>
      <c r="B48" s="43"/>
      <c r="C48" s="65" t="s">
        <v>69</v>
      </c>
      <c r="D48" s="47"/>
      <c r="E48" s="48">
        <v>2000</v>
      </c>
      <c r="F48" s="48">
        <v>0</v>
      </c>
      <c r="G48" s="49">
        <v>0</v>
      </c>
      <c r="H48" s="50"/>
      <c r="I48" s="4"/>
    </row>
    <row r="49" spans="1:9" ht="12.75" customHeight="1">
      <c r="A49" s="43"/>
      <c r="B49" s="128">
        <v>71015</v>
      </c>
      <c r="C49" s="129" t="s">
        <v>29</v>
      </c>
      <c r="D49" s="130"/>
      <c r="E49" s="131">
        <v>172000</v>
      </c>
      <c r="F49" s="131">
        <v>91847</v>
      </c>
      <c r="G49" s="98">
        <f>F49/E49*100</f>
        <v>53.39941860465116</v>
      </c>
      <c r="H49" s="50"/>
      <c r="I49" s="4"/>
    </row>
    <row r="50" spans="1:9" ht="12.75" customHeight="1">
      <c r="A50" s="43"/>
      <c r="B50" s="43"/>
      <c r="C50" s="46" t="s">
        <v>13</v>
      </c>
      <c r="D50" s="47"/>
      <c r="E50" s="48"/>
      <c r="F50" s="48"/>
      <c r="G50" s="49"/>
      <c r="H50" s="50"/>
      <c r="I50" s="4"/>
    </row>
    <row r="51" spans="1:9" ht="32.25" customHeight="1">
      <c r="A51" s="43"/>
      <c r="B51" s="43"/>
      <c r="C51" s="140" t="s">
        <v>69</v>
      </c>
      <c r="D51" s="139"/>
      <c r="E51" s="48">
        <v>172000</v>
      </c>
      <c r="F51" s="48">
        <v>91847</v>
      </c>
      <c r="G51" s="49">
        <f>F51/E51*100</f>
        <v>53.39941860465116</v>
      </c>
      <c r="H51" s="50"/>
      <c r="I51" s="4"/>
    </row>
    <row r="52" spans="1:9" ht="12.75" customHeight="1">
      <c r="A52" s="43"/>
      <c r="B52" s="43"/>
      <c r="C52" s="51" t="s">
        <v>13</v>
      </c>
      <c r="D52" s="58"/>
      <c r="E52" s="59"/>
      <c r="F52" s="59"/>
      <c r="G52" s="60"/>
      <c r="H52" s="61"/>
      <c r="I52" s="4"/>
    </row>
    <row r="53" spans="1:9" ht="12.75" customHeight="1" hidden="1">
      <c r="A53" s="56"/>
      <c r="B53" s="56"/>
      <c r="C53" s="51" t="s">
        <v>23</v>
      </c>
      <c r="D53" s="58"/>
      <c r="E53" s="59">
        <v>0</v>
      </c>
      <c r="F53" s="59">
        <v>0</v>
      </c>
      <c r="G53" s="60"/>
      <c r="H53" s="61"/>
      <c r="I53" s="4"/>
    </row>
    <row r="54" spans="1:9" ht="12.75">
      <c r="A54" s="134"/>
      <c r="B54" s="134"/>
      <c r="C54" s="135" t="s">
        <v>14</v>
      </c>
      <c r="D54" s="136"/>
      <c r="E54" s="137">
        <v>150816</v>
      </c>
      <c r="F54" s="137">
        <v>81773</v>
      </c>
      <c r="G54" s="138">
        <f>F54/E54*100</f>
        <v>54.22037449607468</v>
      </c>
      <c r="H54" s="61"/>
      <c r="I54" s="4"/>
    </row>
    <row r="55" spans="1:9" s="2" customFormat="1" ht="12.75">
      <c r="A55" s="24">
        <v>750</v>
      </c>
      <c r="B55" s="24"/>
      <c r="C55" s="192" t="s">
        <v>30</v>
      </c>
      <c r="D55" s="26">
        <f>E55/$E$231*100</f>
        <v>11.186924802470163</v>
      </c>
      <c r="E55" s="27">
        <f>SUM(E56,E61,E62,E71,E79)</f>
        <v>3935801</v>
      </c>
      <c r="F55" s="27">
        <f>SUM(F56,F61,F62,F71)</f>
        <v>2175272</v>
      </c>
      <c r="G55" s="28">
        <f>F55/E55*100</f>
        <v>55.26885124527383</v>
      </c>
      <c r="H55" s="66">
        <f>F55/$F$231*100</f>
        <v>13.644742485023553</v>
      </c>
      <c r="I55" s="5"/>
    </row>
    <row r="56" spans="1:9" ht="12.75">
      <c r="A56" s="29"/>
      <c r="B56" s="95">
        <v>75011</v>
      </c>
      <c r="C56" s="104" t="s">
        <v>31</v>
      </c>
      <c r="D56" s="105"/>
      <c r="E56" s="106">
        <v>157500</v>
      </c>
      <c r="F56" s="106">
        <v>82325</v>
      </c>
      <c r="G56" s="107">
        <f>F56/E56*100</f>
        <v>52.269841269841265</v>
      </c>
      <c r="H56" s="32"/>
      <c r="I56" s="4"/>
    </row>
    <row r="57" spans="1:9" ht="38.25">
      <c r="A57" s="29"/>
      <c r="B57" s="29"/>
      <c r="C57" s="34" t="s">
        <v>69</v>
      </c>
      <c r="D57" s="35"/>
      <c r="E57" s="36">
        <v>145500</v>
      </c>
      <c r="F57" s="36">
        <v>76053</v>
      </c>
      <c r="G57" s="63">
        <f>F57/E57*100</f>
        <v>52.2701030927835</v>
      </c>
      <c r="H57" s="37"/>
      <c r="I57" s="4"/>
    </row>
    <row r="58" spans="1:9" ht="24">
      <c r="A58" s="29"/>
      <c r="B58" s="29"/>
      <c r="C58" s="161" t="s">
        <v>70</v>
      </c>
      <c r="D58" s="139"/>
      <c r="E58" s="48">
        <v>12000</v>
      </c>
      <c r="F58" s="48">
        <v>6272</v>
      </c>
      <c r="G58" s="49">
        <f>F58/E58*100</f>
        <v>52.26666666666666</v>
      </c>
      <c r="H58" s="50"/>
      <c r="I58" s="4"/>
    </row>
    <row r="59" spans="1:9" ht="12.75">
      <c r="A59" s="43"/>
      <c r="B59" s="43"/>
      <c r="C59" s="51" t="s">
        <v>13</v>
      </c>
      <c r="D59" s="58"/>
      <c r="E59" s="59"/>
      <c r="F59" s="69"/>
      <c r="G59" s="60"/>
      <c r="H59" s="61"/>
      <c r="I59" s="4"/>
    </row>
    <row r="60" spans="1:9" ht="12.75">
      <c r="A60" s="56"/>
      <c r="B60" s="56"/>
      <c r="C60" s="135" t="s">
        <v>14</v>
      </c>
      <c r="D60" s="58"/>
      <c r="E60" s="59">
        <v>157500</v>
      </c>
      <c r="F60" s="69">
        <v>82325</v>
      </c>
      <c r="G60" s="60">
        <f>F60/E60*100</f>
        <v>52.269841269841265</v>
      </c>
      <c r="H60" s="75"/>
      <c r="I60" s="4"/>
    </row>
    <row r="61" spans="1:9" ht="12.75">
      <c r="A61" s="56"/>
      <c r="B61" s="119">
        <v>75019</v>
      </c>
      <c r="C61" s="195" t="s">
        <v>32</v>
      </c>
      <c r="D61" s="121"/>
      <c r="E61" s="122">
        <v>253400</v>
      </c>
      <c r="F61" s="122">
        <v>127423</v>
      </c>
      <c r="G61" s="123">
        <f>F61/E61*100</f>
        <v>50.28531965272297</v>
      </c>
      <c r="H61" s="76"/>
      <c r="I61" s="4"/>
    </row>
    <row r="62" spans="1:9" ht="12.75">
      <c r="A62" s="56"/>
      <c r="B62" s="119">
        <v>75020</v>
      </c>
      <c r="C62" s="195" t="s">
        <v>33</v>
      </c>
      <c r="D62" s="121"/>
      <c r="E62" s="122">
        <v>3491901</v>
      </c>
      <c r="F62" s="122">
        <v>1939876</v>
      </c>
      <c r="G62" s="123">
        <f>F62/E62*100</f>
        <v>55.55357955451773</v>
      </c>
      <c r="H62" s="82"/>
      <c r="I62" s="4"/>
    </row>
    <row r="63" spans="1:9" ht="12.75" hidden="1">
      <c r="A63" s="56"/>
      <c r="B63" s="56"/>
      <c r="C63" s="181"/>
      <c r="D63" s="58"/>
      <c r="E63" s="59"/>
      <c r="F63" s="59"/>
      <c r="G63" s="60"/>
      <c r="H63" s="61"/>
      <c r="I63" s="4"/>
    </row>
    <row r="64" spans="1:9" ht="12.75" hidden="1">
      <c r="A64" s="56"/>
      <c r="B64" s="56"/>
      <c r="C64" s="181"/>
      <c r="D64" s="58"/>
      <c r="E64" s="59"/>
      <c r="F64" s="59"/>
      <c r="G64" s="60"/>
      <c r="H64" s="61"/>
      <c r="I64" s="4"/>
    </row>
    <row r="65" spans="1:9" ht="12.75" hidden="1">
      <c r="A65" s="56"/>
      <c r="B65" s="56"/>
      <c r="C65" s="181"/>
      <c r="D65" s="58"/>
      <c r="E65" s="59"/>
      <c r="F65" s="59"/>
      <c r="G65" s="60"/>
      <c r="H65" s="61"/>
      <c r="I65" s="4"/>
    </row>
    <row r="66" spans="1:9" ht="12.75">
      <c r="A66" s="56"/>
      <c r="B66" s="56"/>
      <c r="C66" s="181" t="s">
        <v>13</v>
      </c>
      <c r="D66" s="58"/>
      <c r="E66" s="59"/>
      <c r="F66" s="59"/>
      <c r="G66" s="60"/>
      <c r="H66" s="61"/>
      <c r="I66" s="4"/>
    </row>
    <row r="67" spans="1:9" ht="12.75" hidden="1">
      <c r="A67" s="56"/>
      <c r="B67" s="56"/>
      <c r="C67" s="181"/>
      <c r="D67" s="58"/>
      <c r="E67" s="59"/>
      <c r="F67" s="59"/>
      <c r="G67" s="60"/>
      <c r="H67" s="61"/>
      <c r="I67" s="4"/>
    </row>
    <row r="68" spans="1:9" ht="12.75">
      <c r="A68" s="56"/>
      <c r="B68" s="56"/>
      <c r="C68" s="51" t="s">
        <v>23</v>
      </c>
      <c r="D68" s="58"/>
      <c r="E68" s="59">
        <v>26500</v>
      </c>
      <c r="F68" s="59">
        <v>0</v>
      </c>
      <c r="G68" s="60">
        <v>0</v>
      </c>
      <c r="H68" s="61"/>
      <c r="I68" s="4"/>
    </row>
    <row r="69" spans="1:9" ht="12.75">
      <c r="A69" s="56"/>
      <c r="B69" s="56"/>
      <c r="C69" s="181" t="s">
        <v>14</v>
      </c>
      <c r="D69" s="58"/>
      <c r="E69" s="59">
        <v>2265107</v>
      </c>
      <c r="F69" s="59">
        <v>1067158</v>
      </c>
      <c r="G69" s="60">
        <f>F69/E69*100</f>
        <v>47.11291784449918</v>
      </c>
      <c r="H69" s="75"/>
      <c r="I69" s="4"/>
    </row>
    <row r="70" spans="1:9" ht="12.75" hidden="1">
      <c r="A70" s="56"/>
      <c r="B70" s="56"/>
      <c r="C70" s="181"/>
      <c r="D70" s="58"/>
      <c r="E70" s="59"/>
      <c r="F70" s="59"/>
      <c r="G70" s="60"/>
      <c r="H70" s="61"/>
      <c r="I70" s="4"/>
    </row>
    <row r="71" spans="1:9" ht="12.75">
      <c r="A71" s="56"/>
      <c r="B71" s="119">
        <v>75045</v>
      </c>
      <c r="C71" s="195" t="s">
        <v>34</v>
      </c>
      <c r="D71" s="121"/>
      <c r="E71" s="122">
        <v>33000</v>
      </c>
      <c r="F71" s="122">
        <v>25648</v>
      </c>
      <c r="G71" s="123">
        <f>F71/E71*100</f>
        <v>77.72121212121212</v>
      </c>
      <c r="H71" s="55"/>
      <c r="I71" s="4"/>
    </row>
    <row r="72" spans="1:9" ht="12.75">
      <c r="A72" s="56"/>
      <c r="B72" s="56"/>
      <c r="C72" s="196" t="s">
        <v>13</v>
      </c>
      <c r="D72" s="52"/>
      <c r="E72" s="53"/>
      <c r="F72" s="53"/>
      <c r="G72" s="54"/>
      <c r="H72" s="55"/>
      <c r="I72" s="4"/>
    </row>
    <row r="73" spans="1:9" ht="27" customHeight="1">
      <c r="A73" s="56"/>
      <c r="B73" s="56"/>
      <c r="C73" s="140" t="s">
        <v>69</v>
      </c>
      <c r="D73" s="139"/>
      <c r="E73" s="48">
        <v>26000</v>
      </c>
      <c r="F73" s="48">
        <v>18648</v>
      </c>
      <c r="G73" s="49">
        <f>F73/E73*100</f>
        <v>71.72307692307692</v>
      </c>
      <c r="H73" s="50"/>
      <c r="I73" s="4"/>
    </row>
    <row r="74" spans="1:9" ht="24">
      <c r="A74" s="43"/>
      <c r="B74" s="43"/>
      <c r="C74" s="140" t="s">
        <v>70</v>
      </c>
      <c r="D74" s="139"/>
      <c r="E74" s="48">
        <v>7000</v>
      </c>
      <c r="F74" s="48">
        <v>7000</v>
      </c>
      <c r="G74" s="49">
        <f>F74/E74*100</f>
        <v>100</v>
      </c>
      <c r="H74" s="50"/>
      <c r="I74" s="4"/>
    </row>
    <row r="75" spans="1:9" ht="12.75">
      <c r="A75" s="43"/>
      <c r="B75" s="43"/>
      <c r="C75" s="181" t="s">
        <v>13</v>
      </c>
      <c r="D75" s="58"/>
      <c r="E75" s="59"/>
      <c r="F75" s="59"/>
      <c r="G75" s="60"/>
      <c r="H75" s="61"/>
      <c r="I75" s="4"/>
    </row>
    <row r="76" spans="1:9" ht="12.75">
      <c r="A76" s="56"/>
      <c r="B76" s="56"/>
      <c r="C76" s="181" t="s">
        <v>14</v>
      </c>
      <c r="D76" s="58"/>
      <c r="E76" s="59">
        <v>8700</v>
      </c>
      <c r="F76" s="59">
        <v>6691</v>
      </c>
      <c r="G76" s="60">
        <f>F76/E76*100</f>
        <v>76.9080459770115</v>
      </c>
      <c r="H76" s="61"/>
      <c r="I76" s="4"/>
    </row>
    <row r="77" spans="1:9" ht="12.75" hidden="1">
      <c r="A77" s="56"/>
      <c r="B77" s="56"/>
      <c r="C77" s="196"/>
      <c r="D77" s="52"/>
      <c r="E77" s="53"/>
      <c r="F77" s="53"/>
      <c r="G77" s="54"/>
      <c r="H77" s="55"/>
      <c r="I77" s="4"/>
    </row>
    <row r="78" spans="1:9" ht="12.75" hidden="1">
      <c r="A78" s="56"/>
      <c r="B78" s="56"/>
      <c r="C78" s="197"/>
      <c r="D78" s="47"/>
      <c r="E78" s="48"/>
      <c r="F78" s="48"/>
      <c r="G78" s="49"/>
      <c r="H78" s="50"/>
      <c r="I78" s="4"/>
    </row>
    <row r="79" spans="1:9" ht="12.75" hidden="1">
      <c r="A79" s="43"/>
      <c r="B79" s="43"/>
      <c r="C79" s="197"/>
      <c r="D79" s="47"/>
      <c r="E79" s="48"/>
      <c r="F79" s="48"/>
      <c r="G79" s="49" t="e">
        <f>F79/E79*100</f>
        <v>#DIV/0!</v>
      </c>
      <c r="H79" s="50"/>
      <c r="I79" s="4"/>
    </row>
    <row r="80" spans="1:9" ht="12.75" hidden="1">
      <c r="A80" s="85"/>
      <c r="B80" s="85"/>
      <c r="C80" s="198"/>
      <c r="D80" s="26">
        <f>E80/$E$231*100</f>
        <v>0</v>
      </c>
      <c r="E80" s="86">
        <f>SUM(E83)</f>
        <v>0</v>
      </c>
      <c r="F80" s="86">
        <f>SUM(F83)</f>
        <v>0</v>
      </c>
      <c r="G80" s="63" t="e">
        <f>F80/E80*100</f>
        <v>#DIV/0!</v>
      </c>
      <c r="H80" s="87"/>
      <c r="I80" s="4"/>
    </row>
    <row r="81" spans="1:9" ht="12.75" hidden="1">
      <c r="A81" s="85"/>
      <c r="B81" s="88"/>
      <c r="C81" s="199"/>
      <c r="D81" s="35"/>
      <c r="E81" s="36"/>
      <c r="F81" s="36"/>
      <c r="G81" s="63" t="e">
        <f>F81/E81*100</f>
        <v>#DIV/0!</v>
      </c>
      <c r="H81" s="37"/>
      <c r="I81" s="4"/>
    </row>
    <row r="82" spans="1:9" ht="12.75" hidden="1">
      <c r="A82" s="85"/>
      <c r="B82" s="88"/>
      <c r="C82" s="194"/>
      <c r="D82" s="35"/>
      <c r="E82" s="36"/>
      <c r="F82" s="36"/>
      <c r="G82" s="63"/>
      <c r="H82" s="37"/>
      <c r="I82" s="4"/>
    </row>
    <row r="83" spans="1:9" ht="12.75" hidden="1">
      <c r="A83" s="85"/>
      <c r="B83" s="88"/>
      <c r="C83" s="200"/>
      <c r="D83" s="47"/>
      <c r="E83" s="48"/>
      <c r="F83" s="48"/>
      <c r="G83" s="49" t="e">
        <f>F83/E83*100</f>
        <v>#DIV/0!</v>
      </c>
      <c r="H83" s="50"/>
      <c r="I83" s="4"/>
    </row>
    <row r="84" spans="1:9" s="2" customFormat="1" ht="25.5">
      <c r="A84" s="24">
        <v>754</v>
      </c>
      <c r="B84" s="24"/>
      <c r="C84" s="192" t="s">
        <v>63</v>
      </c>
      <c r="D84" s="26">
        <f>E84/$E$231*100</f>
        <v>5.409845156434854</v>
      </c>
      <c r="E84" s="27">
        <f>SUM(E85,E87,E98,E86,E93)</f>
        <v>1903300</v>
      </c>
      <c r="F84" s="27">
        <f>SUM(F85,F87,F98,F86,F93)</f>
        <v>1029877</v>
      </c>
      <c r="G84" s="28">
        <f>F84/E84*100</f>
        <v>54.11007198024483</v>
      </c>
      <c r="H84" s="66">
        <f>F84/$F$231*100</f>
        <v>6.46006865175877</v>
      </c>
      <c r="I84" s="5"/>
    </row>
    <row r="85" spans="1:9" ht="12.75" hidden="1">
      <c r="A85" s="29"/>
      <c r="B85" s="67"/>
      <c r="C85" s="201"/>
      <c r="D85" s="30"/>
      <c r="E85" s="31"/>
      <c r="F85" s="31"/>
      <c r="G85" s="62"/>
      <c r="H85" s="32"/>
      <c r="I85" s="4"/>
    </row>
    <row r="86" spans="1:9" ht="12.75">
      <c r="A86" s="29"/>
      <c r="B86" s="95">
        <v>75405</v>
      </c>
      <c r="C86" s="193" t="s">
        <v>35</v>
      </c>
      <c r="D86" s="105"/>
      <c r="E86" s="106">
        <v>30000</v>
      </c>
      <c r="F86" s="106">
        <v>19999</v>
      </c>
      <c r="G86" s="107">
        <f>F86/E86*100</f>
        <v>66.66333333333333</v>
      </c>
      <c r="H86" s="37"/>
      <c r="I86" s="4"/>
    </row>
    <row r="87" spans="1:9" ht="12.75">
      <c r="A87" s="29"/>
      <c r="B87" s="95">
        <v>75411</v>
      </c>
      <c r="C87" s="193" t="s">
        <v>36</v>
      </c>
      <c r="D87" s="105"/>
      <c r="E87" s="106">
        <v>1867400</v>
      </c>
      <c r="F87" s="106">
        <v>1004845</v>
      </c>
      <c r="G87" s="107">
        <f>F87/E87*100</f>
        <v>53.80984256185071</v>
      </c>
      <c r="H87" s="37"/>
      <c r="I87" s="4"/>
    </row>
    <row r="88" spans="1:9" ht="12.75">
      <c r="A88" s="29"/>
      <c r="B88" s="29"/>
      <c r="C88" s="194" t="s">
        <v>13</v>
      </c>
      <c r="D88" s="35"/>
      <c r="E88" s="36"/>
      <c r="F88" s="36"/>
      <c r="G88" s="63"/>
      <c r="H88" s="37"/>
      <c r="I88" s="4"/>
    </row>
    <row r="89" spans="1:9" ht="25.5" customHeight="1">
      <c r="A89" s="29"/>
      <c r="B89" s="29"/>
      <c r="C89" s="140" t="s">
        <v>69</v>
      </c>
      <c r="D89" s="139"/>
      <c r="E89" s="48">
        <v>1857000</v>
      </c>
      <c r="F89" s="48">
        <v>1004845</v>
      </c>
      <c r="G89" s="49">
        <f>F89/E89*100</f>
        <v>54.111200861604736</v>
      </c>
      <c r="H89" s="50"/>
      <c r="I89" s="4"/>
    </row>
    <row r="90" spans="1:9" ht="12.75">
      <c r="A90" s="43"/>
      <c r="B90" s="43"/>
      <c r="C90" s="181" t="s">
        <v>13</v>
      </c>
      <c r="D90" s="58"/>
      <c r="E90" s="59"/>
      <c r="F90" s="59"/>
      <c r="G90" s="60"/>
      <c r="H90" s="61"/>
      <c r="I90" s="4"/>
    </row>
    <row r="91" spans="1:9" ht="12.75">
      <c r="A91" s="56"/>
      <c r="B91" s="56"/>
      <c r="C91" s="181" t="s">
        <v>23</v>
      </c>
      <c r="D91" s="58"/>
      <c r="E91" s="59">
        <v>10000</v>
      </c>
      <c r="F91" s="59">
        <v>0</v>
      </c>
      <c r="G91" s="60">
        <v>0</v>
      </c>
      <c r="H91" s="61"/>
      <c r="I91" s="4"/>
    </row>
    <row r="92" spans="1:9" ht="12.75">
      <c r="A92" s="56"/>
      <c r="B92" s="56"/>
      <c r="C92" s="181" t="s">
        <v>14</v>
      </c>
      <c r="D92" s="58"/>
      <c r="E92" s="59">
        <v>1477690</v>
      </c>
      <c r="F92" s="59">
        <v>746982</v>
      </c>
      <c r="G92" s="60">
        <f aca="true" t="shared" si="0" ref="G92:G102">F92/E92*100</f>
        <v>50.550656768334356</v>
      </c>
      <c r="H92" s="61"/>
      <c r="I92" s="4"/>
    </row>
    <row r="93" spans="1:9" ht="12.75">
      <c r="A93" s="56"/>
      <c r="B93" s="119">
        <v>75414</v>
      </c>
      <c r="C93" s="204" t="s">
        <v>93</v>
      </c>
      <c r="D93" s="132"/>
      <c r="E93" s="205">
        <v>5000</v>
      </c>
      <c r="F93" s="205">
        <v>4950</v>
      </c>
      <c r="G93" s="124">
        <f t="shared" si="0"/>
        <v>99</v>
      </c>
      <c r="H93" s="61"/>
      <c r="I93" s="4"/>
    </row>
    <row r="94" spans="1:9" ht="12.75">
      <c r="A94" s="56"/>
      <c r="B94" s="56"/>
      <c r="C94" s="181" t="s">
        <v>13</v>
      </c>
      <c r="D94" s="58"/>
      <c r="E94" s="59"/>
      <c r="F94" s="59"/>
      <c r="G94" s="60"/>
      <c r="H94" s="61"/>
      <c r="I94" s="4"/>
    </row>
    <row r="95" spans="1:9" ht="38.25">
      <c r="A95" s="56"/>
      <c r="B95" s="56"/>
      <c r="C95" s="196" t="s">
        <v>94</v>
      </c>
      <c r="D95" s="58"/>
      <c r="E95" s="59">
        <v>5000</v>
      </c>
      <c r="F95" s="59">
        <v>4950</v>
      </c>
      <c r="G95" s="60">
        <f t="shared" si="0"/>
        <v>99</v>
      </c>
      <c r="H95" s="61"/>
      <c r="I95" s="4"/>
    </row>
    <row r="96" spans="1:9" ht="12.75">
      <c r="A96" s="56"/>
      <c r="B96" s="56"/>
      <c r="C96" s="181" t="s">
        <v>13</v>
      </c>
      <c r="D96" s="58"/>
      <c r="E96" s="59"/>
      <c r="F96" s="59"/>
      <c r="G96" s="60"/>
      <c r="H96" s="61"/>
      <c r="I96" s="4"/>
    </row>
    <row r="97" spans="1:9" ht="12.75">
      <c r="A97" s="56"/>
      <c r="B97" s="56"/>
      <c r="C97" s="181" t="s">
        <v>23</v>
      </c>
      <c r="D97" s="58"/>
      <c r="E97" s="59">
        <v>5000</v>
      </c>
      <c r="F97" s="59">
        <v>4950</v>
      </c>
      <c r="G97" s="60">
        <f t="shared" si="0"/>
        <v>99</v>
      </c>
      <c r="H97" s="61"/>
      <c r="I97" s="4"/>
    </row>
    <row r="98" spans="1:9" ht="12.75">
      <c r="A98" s="56"/>
      <c r="B98" s="119">
        <v>75495</v>
      </c>
      <c r="C98" s="195" t="s">
        <v>65</v>
      </c>
      <c r="D98" s="121"/>
      <c r="E98" s="122">
        <v>900</v>
      </c>
      <c r="F98" s="122">
        <v>83</v>
      </c>
      <c r="G98" s="123">
        <f t="shared" si="0"/>
        <v>9.222222222222221</v>
      </c>
      <c r="H98" s="89"/>
      <c r="I98" s="4"/>
    </row>
    <row r="99" spans="1:9" s="2" customFormat="1" ht="12.75">
      <c r="A99" s="24">
        <v>757</v>
      </c>
      <c r="B99" s="24"/>
      <c r="C99" s="192" t="s">
        <v>37</v>
      </c>
      <c r="D99" s="26">
        <f>E99/$E$231*100</f>
        <v>1.0429435628911057</v>
      </c>
      <c r="E99" s="27">
        <f>SUM(E100)</f>
        <v>366930</v>
      </c>
      <c r="F99" s="27">
        <f>SUM(F100)</f>
        <v>72564</v>
      </c>
      <c r="G99" s="28">
        <f t="shared" si="0"/>
        <v>19.775979069577303</v>
      </c>
      <c r="H99" s="66">
        <f>F99/$F$231*100</f>
        <v>0.4551693276441977</v>
      </c>
      <c r="I99" s="5"/>
    </row>
    <row r="100" spans="1:9" ht="25.5">
      <c r="A100" s="29"/>
      <c r="B100" s="95">
        <v>75702</v>
      </c>
      <c r="C100" s="193" t="s">
        <v>38</v>
      </c>
      <c r="D100" s="105"/>
      <c r="E100" s="106">
        <v>366930</v>
      </c>
      <c r="F100" s="106">
        <v>72564</v>
      </c>
      <c r="G100" s="107">
        <f t="shared" si="0"/>
        <v>19.775979069577303</v>
      </c>
      <c r="H100" s="37"/>
      <c r="I100" s="4"/>
    </row>
    <row r="101" spans="1:9" s="2" customFormat="1" ht="12.75">
      <c r="A101" s="24">
        <v>758</v>
      </c>
      <c r="B101" s="24"/>
      <c r="C101" s="192" t="s">
        <v>39</v>
      </c>
      <c r="D101" s="26">
        <f>E101/$E$231*100</f>
        <v>1.3750181803825365</v>
      </c>
      <c r="E101" s="27">
        <f>SUM(E102)</f>
        <v>483761</v>
      </c>
      <c r="F101" s="27">
        <f>SUM(F102)</f>
        <v>0</v>
      </c>
      <c r="G101" s="28">
        <f t="shared" si="0"/>
        <v>0</v>
      </c>
      <c r="H101" s="90">
        <f>F101/$F$231*100</f>
        <v>0</v>
      </c>
      <c r="I101" s="5"/>
    </row>
    <row r="102" spans="1:9" ht="12.75">
      <c r="A102" s="29"/>
      <c r="B102" s="95">
        <v>75818</v>
      </c>
      <c r="C102" s="193" t="s">
        <v>40</v>
      </c>
      <c r="D102" s="105"/>
      <c r="E102" s="106">
        <v>483761</v>
      </c>
      <c r="F102" s="106">
        <v>0</v>
      </c>
      <c r="G102" s="124">
        <f t="shared" si="0"/>
        <v>0</v>
      </c>
      <c r="H102" s="55"/>
      <c r="I102" s="4"/>
    </row>
    <row r="103" spans="1:9" ht="12.75">
      <c r="A103" s="56"/>
      <c r="B103" s="56"/>
      <c r="C103" s="196" t="s">
        <v>13</v>
      </c>
      <c r="D103" s="52"/>
      <c r="E103" s="53"/>
      <c r="F103" s="53"/>
      <c r="G103" s="54"/>
      <c r="H103" s="55"/>
      <c r="I103" s="4"/>
    </row>
    <row r="104" spans="1:9" ht="12.75">
      <c r="A104" s="56"/>
      <c r="B104" s="56"/>
      <c r="C104" s="196" t="s">
        <v>41</v>
      </c>
      <c r="D104" s="52"/>
      <c r="E104" s="53">
        <v>59462</v>
      </c>
      <c r="F104" s="53"/>
      <c r="G104" s="54"/>
      <c r="H104" s="55"/>
      <c r="I104" s="4"/>
    </row>
    <row r="105" spans="1:9" ht="12.75">
      <c r="A105" s="56"/>
      <c r="B105" s="56"/>
      <c r="C105" s="196" t="s">
        <v>42</v>
      </c>
      <c r="D105" s="52"/>
      <c r="E105" s="53">
        <v>424299</v>
      </c>
      <c r="F105" s="53">
        <v>0</v>
      </c>
      <c r="G105" s="60">
        <f>F105/E105*100</f>
        <v>0</v>
      </c>
      <c r="H105" s="55"/>
      <c r="I105" s="4"/>
    </row>
    <row r="106" spans="1:9" ht="12.75">
      <c r="A106" s="24">
        <v>801</v>
      </c>
      <c r="B106" s="24"/>
      <c r="C106" s="192" t="s">
        <v>43</v>
      </c>
      <c r="D106" s="26">
        <f>E106/$E$231*100</f>
        <v>44.61008398206898</v>
      </c>
      <c r="E106" s="27">
        <f>SUM(E107,E113,E116,E125,E110,E124,E121)</f>
        <v>15694788</v>
      </c>
      <c r="F106" s="27">
        <f>SUM(F107,F113,F116,F125,F110,F124,F121)</f>
        <v>7471414</v>
      </c>
      <c r="G106" s="28">
        <f>F106/E106*100</f>
        <v>47.604427660953434</v>
      </c>
      <c r="H106" s="28">
        <f>F106/$F$231*100</f>
        <v>46.86564256286099</v>
      </c>
      <c r="I106" s="4"/>
    </row>
    <row r="107" spans="1:9" ht="12.75">
      <c r="A107" s="29"/>
      <c r="B107" s="95">
        <v>80102</v>
      </c>
      <c r="C107" s="193" t="s">
        <v>44</v>
      </c>
      <c r="D107" s="105"/>
      <c r="E107" s="106">
        <v>304861</v>
      </c>
      <c r="F107" s="106">
        <v>148572</v>
      </c>
      <c r="G107" s="107">
        <f>F107/E107*100</f>
        <v>48.734341224361266</v>
      </c>
      <c r="H107" s="32"/>
      <c r="I107" s="4"/>
    </row>
    <row r="108" spans="1:9" ht="12.75">
      <c r="A108" s="29"/>
      <c r="B108" s="29"/>
      <c r="C108" s="181" t="s">
        <v>13</v>
      </c>
      <c r="D108" s="58"/>
      <c r="E108" s="59"/>
      <c r="F108" s="59"/>
      <c r="G108" s="60"/>
      <c r="H108" s="55"/>
      <c r="I108" s="4"/>
    </row>
    <row r="109" spans="1:9" ht="12.75">
      <c r="A109" s="56"/>
      <c r="B109" s="56"/>
      <c r="C109" s="181" t="s">
        <v>14</v>
      </c>
      <c r="D109" s="58"/>
      <c r="E109" s="59">
        <v>295153</v>
      </c>
      <c r="F109" s="59">
        <v>141264</v>
      </c>
      <c r="G109" s="60">
        <f>F109/E109*100</f>
        <v>47.86127872662653</v>
      </c>
      <c r="H109" s="91"/>
      <c r="I109" s="4"/>
    </row>
    <row r="110" spans="1:11" ht="12.75">
      <c r="A110" s="56"/>
      <c r="B110" s="119">
        <v>80111</v>
      </c>
      <c r="C110" s="195" t="s">
        <v>66</v>
      </c>
      <c r="D110" s="121"/>
      <c r="E110" s="122">
        <v>376528</v>
      </c>
      <c r="F110" s="122">
        <v>163756</v>
      </c>
      <c r="G110" s="123">
        <f>F110/E110*100</f>
        <v>43.491055114095104</v>
      </c>
      <c r="H110" s="55"/>
      <c r="I110" s="4"/>
      <c r="J110" s="213"/>
      <c r="K110" s="59"/>
    </row>
    <row r="111" spans="1:9" ht="12.75">
      <c r="A111" s="56"/>
      <c r="B111" s="56"/>
      <c r="C111" s="181" t="s">
        <v>13</v>
      </c>
      <c r="D111" s="58"/>
      <c r="E111" s="59"/>
      <c r="F111" s="59"/>
      <c r="G111" s="60"/>
      <c r="H111" s="55"/>
      <c r="I111" s="4"/>
    </row>
    <row r="112" spans="1:9" ht="12.75">
      <c r="A112" s="56"/>
      <c r="B112" s="134"/>
      <c r="C112" s="202" t="s">
        <v>14</v>
      </c>
      <c r="D112" s="136"/>
      <c r="E112" s="137">
        <v>363617</v>
      </c>
      <c r="F112" s="137">
        <v>153976</v>
      </c>
      <c r="G112" s="138">
        <f>F112/E112*100</f>
        <v>42.345654906123755</v>
      </c>
      <c r="H112" s="91"/>
      <c r="I112" s="4"/>
    </row>
    <row r="113" spans="1:9" ht="12.75">
      <c r="A113" s="56"/>
      <c r="B113" s="134">
        <v>80120</v>
      </c>
      <c r="C113" s="203" t="s">
        <v>45</v>
      </c>
      <c r="D113" s="171"/>
      <c r="E113" s="172">
        <v>1903042</v>
      </c>
      <c r="F113" s="172">
        <v>803577</v>
      </c>
      <c r="G113" s="173">
        <f>F113/E113*100</f>
        <v>42.225920394820506</v>
      </c>
      <c r="H113" s="82"/>
      <c r="I113" s="4"/>
    </row>
    <row r="114" spans="1:9" ht="12.75">
      <c r="A114" s="56"/>
      <c r="B114" s="56"/>
      <c r="C114" s="181" t="s">
        <v>13</v>
      </c>
      <c r="D114" s="58"/>
      <c r="E114" s="59"/>
      <c r="F114" s="59"/>
      <c r="G114" s="60"/>
      <c r="H114" s="55"/>
      <c r="I114" s="4"/>
    </row>
    <row r="115" spans="1:9" ht="12.75">
      <c r="A115" s="134"/>
      <c r="B115" s="134"/>
      <c r="C115" s="202" t="s">
        <v>14</v>
      </c>
      <c r="D115" s="136"/>
      <c r="E115" s="137">
        <v>1327465</v>
      </c>
      <c r="F115" s="137">
        <v>677737</v>
      </c>
      <c r="G115" s="138">
        <f>F115/E115*100</f>
        <v>51.054980733955325</v>
      </c>
      <c r="H115" s="91"/>
      <c r="I115" s="4"/>
    </row>
    <row r="116" spans="1:9" ht="12.75">
      <c r="A116" s="56"/>
      <c r="B116" s="134">
        <v>80130</v>
      </c>
      <c r="C116" s="203" t="s">
        <v>64</v>
      </c>
      <c r="D116" s="171"/>
      <c r="E116" s="172">
        <v>12776431</v>
      </c>
      <c r="F116" s="172">
        <v>6179622</v>
      </c>
      <c r="G116" s="173">
        <f>F116/E116*100</f>
        <v>48.367357049867834</v>
      </c>
      <c r="H116" s="82"/>
      <c r="I116" s="4"/>
    </row>
    <row r="117" spans="1:9" ht="12.75">
      <c r="A117" s="56"/>
      <c r="B117" s="56"/>
      <c r="C117" s="181" t="s">
        <v>13</v>
      </c>
      <c r="D117" s="58"/>
      <c r="E117" s="59"/>
      <c r="F117" s="59"/>
      <c r="G117" s="60"/>
      <c r="H117" s="55"/>
      <c r="I117" s="4"/>
    </row>
    <row r="118" spans="1:9" ht="12.75">
      <c r="A118" s="56"/>
      <c r="B118" s="56"/>
      <c r="C118" s="181" t="s">
        <v>23</v>
      </c>
      <c r="D118" s="58"/>
      <c r="E118" s="59">
        <v>1105555</v>
      </c>
      <c r="F118" s="59">
        <v>12863</v>
      </c>
      <c r="G118" s="60">
        <f>F118/E118*100</f>
        <v>1.1634880218532773</v>
      </c>
      <c r="H118" s="55"/>
      <c r="I118" s="4"/>
    </row>
    <row r="119" spans="1:9" ht="12.75">
      <c r="A119" s="142"/>
      <c r="B119" s="134"/>
      <c r="C119" s="202" t="s">
        <v>14</v>
      </c>
      <c r="D119" s="182"/>
      <c r="E119" s="223">
        <v>9796843</v>
      </c>
      <c r="F119" s="137">
        <v>4929321</v>
      </c>
      <c r="G119" s="138">
        <f>F119/E119*100</f>
        <v>50.31540262511097</v>
      </c>
      <c r="H119" s="143"/>
      <c r="I119" s="4"/>
    </row>
    <row r="120" spans="1:9" ht="12.75">
      <c r="A120" s="56"/>
      <c r="B120" s="119"/>
      <c r="C120" s="51" t="s">
        <v>67</v>
      </c>
      <c r="D120" s="58"/>
      <c r="E120" s="59">
        <v>308000</v>
      </c>
      <c r="F120" s="59">
        <v>199752</v>
      </c>
      <c r="G120" s="60">
        <f>F120/E120*100</f>
        <v>64.85454545454546</v>
      </c>
      <c r="H120" s="55"/>
      <c r="I120" s="4"/>
    </row>
    <row r="121" spans="1:9" ht="12.75">
      <c r="A121" s="56"/>
      <c r="B121" s="119">
        <v>80134</v>
      </c>
      <c r="C121" s="120" t="s">
        <v>95</v>
      </c>
      <c r="D121" s="132"/>
      <c r="E121" s="122">
        <v>170666</v>
      </c>
      <c r="F121" s="122">
        <v>82662</v>
      </c>
      <c r="G121" s="124">
        <f>F121/E121*100</f>
        <v>48.43495482404228</v>
      </c>
      <c r="H121" s="230"/>
      <c r="I121" s="231"/>
    </row>
    <row r="122" spans="1:9" ht="12.75">
      <c r="A122" s="56"/>
      <c r="B122" s="56"/>
      <c r="C122" s="51" t="s">
        <v>13</v>
      </c>
      <c r="D122" s="58"/>
      <c r="E122" s="59"/>
      <c r="F122" s="59"/>
      <c r="G122" s="60"/>
      <c r="H122" s="55"/>
      <c r="I122" s="4"/>
    </row>
    <row r="123" spans="1:9" ht="12.75">
      <c r="A123" s="56"/>
      <c r="B123" s="56"/>
      <c r="C123" s="202" t="s">
        <v>14</v>
      </c>
      <c r="D123" s="58"/>
      <c r="E123" s="59">
        <v>166686</v>
      </c>
      <c r="F123" s="59">
        <v>79651</v>
      </c>
      <c r="G123" s="60">
        <f>F123/E123*100</f>
        <v>47.78505693339572</v>
      </c>
      <c r="H123" s="55"/>
      <c r="I123" s="4"/>
    </row>
    <row r="124" spans="1:9" ht="12.75">
      <c r="A124" s="56"/>
      <c r="B124" s="119">
        <v>80146</v>
      </c>
      <c r="C124" s="120" t="s">
        <v>68</v>
      </c>
      <c r="D124" s="121"/>
      <c r="E124" s="122">
        <v>70000</v>
      </c>
      <c r="F124" s="122">
        <v>2965</v>
      </c>
      <c r="G124" s="123">
        <f>F124/E124*100</f>
        <v>4.235714285714286</v>
      </c>
      <c r="H124" s="55"/>
      <c r="I124" s="4"/>
    </row>
    <row r="125" spans="1:9" ht="12.75">
      <c r="A125" s="56"/>
      <c r="B125" s="119">
        <v>80195</v>
      </c>
      <c r="C125" s="125" t="s">
        <v>46</v>
      </c>
      <c r="D125" s="121"/>
      <c r="E125" s="126">
        <v>93260</v>
      </c>
      <c r="F125" s="122">
        <v>90260</v>
      </c>
      <c r="G125" s="123">
        <f>F125/E125*100</f>
        <v>96.78318678962042</v>
      </c>
      <c r="H125" s="82"/>
      <c r="I125" s="4"/>
    </row>
    <row r="126" spans="1:9" ht="12.75" hidden="1">
      <c r="A126" s="56"/>
      <c r="B126" s="56"/>
      <c r="C126" s="92"/>
      <c r="D126" s="52"/>
      <c r="E126" s="93"/>
      <c r="F126" s="53"/>
      <c r="G126" s="54"/>
      <c r="H126" s="55"/>
      <c r="I126" s="4"/>
    </row>
    <row r="127" spans="1:9" ht="12.75" hidden="1">
      <c r="A127" s="56"/>
      <c r="B127" s="56"/>
      <c r="C127" s="65"/>
      <c r="D127" s="47"/>
      <c r="E127" s="94"/>
      <c r="F127" s="94"/>
      <c r="G127" s="49"/>
      <c r="H127" s="50"/>
      <c r="I127" s="4"/>
    </row>
    <row r="128" spans="1:9" ht="12.75" hidden="1">
      <c r="A128" s="43"/>
      <c r="B128" s="43"/>
      <c r="C128" s="65"/>
      <c r="D128" s="47"/>
      <c r="E128" s="94"/>
      <c r="F128" s="94"/>
      <c r="G128" s="49"/>
      <c r="H128" s="50"/>
      <c r="I128" s="4"/>
    </row>
    <row r="129" spans="1:9" ht="12.75" hidden="1">
      <c r="A129" s="43"/>
      <c r="B129" s="43"/>
      <c r="C129" s="46"/>
      <c r="D129" s="47"/>
      <c r="E129" s="94"/>
      <c r="F129" s="94"/>
      <c r="G129" s="74"/>
      <c r="H129" s="55"/>
      <c r="I129" s="4"/>
    </row>
    <row r="130" spans="1:9" ht="12.75">
      <c r="A130" s="24">
        <v>803</v>
      </c>
      <c r="B130" s="95"/>
      <c r="C130" s="96" t="s">
        <v>74</v>
      </c>
      <c r="D130" s="97"/>
      <c r="E130" s="27">
        <f>SUM(E131)</f>
        <v>17955</v>
      </c>
      <c r="F130" s="27">
        <f>SUM(F131)</f>
        <v>17955</v>
      </c>
      <c r="G130" s="28">
        <f>F130/E130*100</f>
        <v>100</v>
      </c>
      <c r="H130" s="37"/>
      <c r="I130" s="4"/>
    </row>
    <row r="131" spans="1:9" ht="12.75">
      <c r="A131" s="29"/>
      <c r="B131" s="29">
        <v>80309</v>
      </c>
      <c r="C131" s="65" t="s">
        <v>75</v>
      </c>
      <c r="D131" s="47"/>
      <c r="E131" s="48">
        <v>17955</v>
      </c>
      <c r="F131" s="48">
        <v>17955</v>
      </c>
      <c r="G131" s="98">
        <f>F131/E131*100</f>
        <v>100</v>
      </c>
      <c r="H131" s="50"/>
      <c r="I131" s="4"/>
    </row>
    <row r="132" spans="1:9" ht="12.75">
      <c r="A132" s="24">
        <v>851</v>
      </c>
      <c r="B132" s="24"/>
      <c r="C132" s="25" t="s">
        <v>47</v>
      </c>
      <c r="D132" s="26">
        <f>E132/$E$231*100</f>
        <v>1.9918508114042937</v>
      </c>
      <c r="E132" s="27">
        <f>SUM(E140,E141)</f>
        <v>700776</v>
      </c>
      <c r="F132" s="27">
        <f>SUM(F140,F141)</f>
        <v>371936</v>
      </c>
      <c r="G132" s="28">
        <f>F132/E132*100</f>
        <v>53.07487699350434</v>
      </c>
      <c r="H132" s="28">
        <f>F132/$F$231*100</f>
        <v>2.3330282102236963</v>
      </c>
      <c r="I132" s="4"/>
    </row>
    <row r="133" spans="1:9" ht="12.75" hidden="1">
      <c r="A133" s="99"/>
      <c r="B133" s="95">
        <v>85111</v>
      </c>
      <c r="C133" s="104" t="s">
        <v>76</v>
      </c>
      <c r="D133" s="26"/>
      <c r="E133" s="106"/>
      <c r="F133" s="106"/>
      <c r="G133" s="107" t="e">
        <f>F133/E133*100</f>
        <v>#DIV/0!</v>
      </c>
      <c r="H133" s="101"/>
      <c r="I133" s="4"/>
    </row>
    <row r="134" spans="1:9" ht="12.75" hidden="1">
      <c r="A134" s="99"/>
      <c r="B134" s="29"/>
      <c r="C134" s="51" t="s">
        <v>13</v>
      </c>
      <c r="D134" s="100"/>
      <c r="E134" s="31"/>
      <c r="F134" s="31"/>
      <c r="G134" s="62"/>
      <c r="H134" s="146"/>
      <c r="I134" s="4"/>
    </row>
    <row r="135" spans="1:9" ht="12.75" hidden="1">
      <c r="A135" s="99"/>
      <c r="B135" s="29"/>
      <c r="C135" s="51" t="s">
        <v>77</v>
      </c>
      <c r="D135" s="100"/>
      <c r="E135" s="59"/>
      <c r="F135" s="59"/>
      <c r="G135" s="74" t="e">
        <f>F135/E135*100</f>
        <v>#DIV/0!</v>
      </c>
      <c r="H135" s="146"/>
      <c r="I135" s="4"/>
    </row>
    <row r="136" spans="1:9" ht="12.75" hidden="1">
      <c r="A136" s="99"/>
      <c r="B136" s="29"/>
      <c r="C136" s="34"/>
      <c r="D136" s="100"/>
      <c r="E136" s="36"/>
      <c r="F136" s="36"/>
      <c r="G136" s="102"/>
      <c r="H136" s="146"/>
      <c r="I136" s="4"/>
    </row>
    <row r="137" spans="1:9" ht="12.75" hidden="1">
      <c r="A137" s="99"/>
      <c r="B137" s="95"/>
      <c r="C137" s="104"/>
      <c r="D137" s="26"/>
      <c r="E137" s="106"/>
      <c r="F137" s="106"/>
      <c r="G137" s="124"/>
      <c r="H137" s="146"/>
      <c r="I137" s="4"/>
    </row>
    <row r="138" spans="1:9" ht="12.75" hidden="1">
      <c r="A138" s="99"/>
      <c r="B138" s="29"/>
      <c r="C138" s="34"/>
      <c r="D138" s="100"/>
      <c r="E138" s="36"/>
      <c r="F138" s="31"/>
      <c r="G138" s="101"/>
      <c r="H138" s="146"/>
      <c r="I138" s="4"/>
    </row>
    <row r="139" spans="1:9" ht="28.5" customHeight="1" hidden="1">
      <c r="A139" s="99"/>
      <c r="B139" s="29"/>
      <c r="C139" s="65"/>
      <c r="D139" s="100"/>
      <c r="E139" s="36"/>
      <c r="F139" s="36"/>
      <c r="G139" s="63"/>
      <c r="H139" s="146"/>
      <c r="I139" s="4"/>
    </row>
    <row r="140" spans="1:9" ht="12.75">
      <c r="A140" s="99"/>
      <c r="B140" s="95">
        <v>85153</v>
      </c>
      <c r="C140" s="127" t="s">
        <v>78</v>
      </c>
      <c r="D140" s="26"/>
      <c r="E140" s="106">
        <v>300</v>
      </c>
      <c r="F140" s="106">
        <v>0</v>
      </c>
      <c r="G140" s="107">
        <f>F140/E140*100</f>
        <v>0</v>
      </c>
      <c r="H140" s="146"/>
      <c r="I140" s="4"/>
    </row>
    <row r="141" spans="1:9" ht="38.25">
      <c r="A141" s="29"/>
      <c r="B141" s="95">
        <v>85156</v>
      </c>
      <c r="C141" s="104" t="s">
        <v>48</v>
      </c>
      <c r="D141" s="105"/>
      <c r="E141" s="106">
        <v>700476</v>
      </c>
      <c r="F141" s="106">
        <v>371936</v>
      </c>
      <c r="G141" s="107">
        <f>F141/E141*100</f>
        <v>53.0976079123339</v>
      </c>
      <c r="H141" s="174"/>
      <c r="I141" s="4"/>
    </row>
    <row r="142" spans="1:9" ht="12.75">
      <c r="A142" s="29"/>
      <c r="B142" s="29"/>
      <c r="C142" s="34" t="s">
        <v>13</v>
      </c>
      <c r="D142" s="35"/>
      <c r="E142" s="36"/>
      <c r="F142" s="36"/>
      <c r="G142" s="63"/>
      <c r="H142" s="174"/>
      <c r="I142" s="4"/>
    </row>
    <row r="143" spans="1:9" ht="27.75" customHeight="1">
      <c r="A143" s="29"/>
      <c r="B143" s="29"/>
      <c r="C143" s="65" t="s">
        <v>69</v>
      </c>
      <c r="D143" s="47"/>
      <c r="E143" s="48">
        <v>700476</v>
      </c>
      <c r="F143" s="116">
        <v>371936</v>
      </c>
      <c r="G143" s="184">
        <f>F143/E143*100</f>
        <v>53.0976079123339</v>
      </c>
      <c r="H143" s="160"/>
      <c r="I143" s="4"/>
    </row>
    <row r="144" spans="1:9" ht="12.75" hidden="1">
      <c r="A144" s="24"/>
      <c r="B144" s="95"/>
      <c r="C144" s="96"/>
      <c r="D144" s="97"/>
      <c r="E144" s="27"/>
      <c r="F144" s="27"/>
      <c r="G144" s="183"/>
      <c r="H144" s="37"/>
      <c r="I144" s="4"/>
    </row>
    <row r="145" spans="1:9" ht="12.75" hidden="1">
      <c r="A145" s="29"/>
      <c r="B145" s="29"/>
      <c r="C145" s="65"/>
      <c r="D145" s="47"/>
      <c r="E145" s="48"/>
      <c r="F145" s="48"/>
      <c r="G145" s="28"/>
      <c r="H145" s="37"/>
      <c r="I145" s="4"/>
    </row>
    <row r="146" spans="1:9" ht="12.75">
      <c r="A146" s="24">
        <v>852</v>
      </c>
      <c r="B146" s="24"/>
      <c r="C146" s="25" t="s">
        <v>79</v>
      </c>
      <c r="D146" s="26">
        <f>E146/$E$231*100</f>
        <v>7.2268601640155445</v>
      </c>
      <c r="E146" s="27">
        <f>SUM(E147,E153,E158,E161,E164,E170,E180,E178)</f>
        <v>2542565</v>
      </c>
      <c r="F146" s="27">
        <f>SUM(F147,F153,F158,F161,F164,F170,F180,F178)</f>
        <v>1322825</v>
      </c>
      <c r="G146" s="28">
        <f>F146/E146*100</f>
        <v>52.027185145709154</v>
      </c>
      <c r="H146" s="28">
        <f>F146/$F$231*100</f>
        <v>8.297631964072208</v>
      </c>
      <c r="I146" s="4"/>
    </row>
    <row r="147" spans="1:9" ht="12.75">
      <c r="A147" s="29"/>
      <c r="B147" s="95">
        <v>85201</v>
      </c>
      <c r="C147" s="104" t="s">
        <v>49</v>
      </c>
      <c r="D147" s="105"/>
      <c r="E147" s="106">
        <v>1301526</v>
      </c>
      <c r="F147" s="106">
        <v>730691</v>
      </c>
      <c r="G147" s="107">
        <f>F147/E147*100</f>
        <v>56.14109898688155</v>
      </c>
      <c r="H147" s="32"/>
      <c r="I147" s="4"/>
    </row>
    <row r="148" spans="1:9" ht="12.75" hidden="1">
      <c r="A148" s="29"/>
      <c r="B148" s="29"/>
      <c r="C148" s="34"/>
      <c r="D148" s="35"/>
      <c r="E148" s="36"/>
      <c r="F148" s="36"/>
      <c r="G148" s="63"/>
      <c r="H148" s="37"/>
      <c r="I148" s="4"/>
    </row>
    <row r="149" spans="1:9" ht="12.75" hidden="1">
      <c r="A149" s="29"/>
      <c r="B149" s="29"/>
      <c r="C149" s="34"/>
      <c r="D149" s="35"/>
      <c r="E149" s="36"/>
      <c r="F149" s="36"/>
      <c r="G149" s="63"/>
      <c r="H149" s="174"/>
      <c r="I149" s="4"/>
    </row>
    <row r="150" spans="1:9" ht="12.75">
      <c r="A150" s="29"/>
      <c r="B150" s="29"/>
      <c r="C150" s="51" t="s">
        <v>13</v>
      </c>
      <c r="D150" s="58"/>
      <c r="E150" s="59"/>
      <c r="F150" s="59"/>
      <c r="G150" s="60"/>
      <c r="H150" s="61"/>
      <c r="I150" s="4"/>
    </row>
    <row r="151" spans="1:9" ht="12.75">
      <c r="A151" s="56"/>
      <c r="B151" s="56"/>
      <c r="C151" s="51" t="s">
        <v>14</v>
      </c>
      <c r="D151" s="58"/>
      <c r="E151" s="59">
        <v>681014</v>
      </c>
      <c r="F151" s="59">
        <v>370148</v>
      </c>
      <c r="G151" s="60">
        <f>F151/E151*100</f>
        <v>54.352480272064895</v>
      </c>
      <c r="H151" s="75"/>
      <c r="I151" s="4"/>
    </row>
    <row r="152" spans="1:9" ht="12.75">
      <c r="A152" s="56"/>
      <c r="B152" s="56"/>
      <c r="C152" s="51" t="s">
        <v>67</v>
      </c>
      <c r="D152" s="58"/>
      <c r="E152" s="59">
        <v>150827</v>
      </c>
      <c r="F152" s="59">
        <v>40213</v>
      </c>
      <c r="G152" s="60">
        <f>F152/E152*100</f>
        <v>26.661671981806972</v>
      </c>
      <c r="H152" s="61"/>
      <c r="I152" s="4"/>
    </row>
    <row r="153" spans="1:9" ht="17.25" customHeight="1">
      <c r="A153" s="56"/>
      <c r="B153" s="119">
        <v>85204</v>
      </c>
      <c r="C153" s="120" t="s">
        <v>50</v>
      </c>
      <c r="D153" s="121"/>
      <c r="E153" s="122">
        <v>974300</v>
      </c>
      <c r="F153" s="122">
        <v>450536</v>
      </c>
      <c r="G153" s="123">
        <f>F153/E153*100</f>
        <v>46.242019911731504</v>
      </c>
      <c r="H153" s="82"/>
      <c r="I153" s="4"/>
    </row>
    <row r="154" spans="1:9" ht="12.75" hidden="1">
      <c r="A154" s="56"/>
      <c r="B154" s="56"/>
      <c r="C154" s="51"/>
      <c r="D154" s="52"/>
      <c r="E154" s="53"/>
      <c r="F154" s="53"/>
      <c r="G154" s="185"/>
      <c r="H154" s="147"/>
      <c r="I154" s="4"/>
    </row>
    <row r="155" spans="1:9" ht="12.75" hidden="1">
      <c r="A155" s="142"/>
      <c r="B155" s="142"/>
      <c r="C155" s="149"/>
      <c r="D155" s="148"/>
      <c r="E155" s="150"/>
      <c r="F155" s="150"/>
      <c r="G155" s="60"/>
      <c r="H155" s="147"/>
      <c r="I155" s="151"/>
    </row>
    <row r="156" spans="1:9" ht="12.75">
      <c r="A156" s="56"/>
      <c r="B156" s="56"/>
      <c r="C156" s="51" t="s">
        <v>13</v>
      </c>
      <c r="D156" s="52"/>
      <c r="E156" s="53"/>
      <c r="F156" s="53"/>
      <c r="G156" s="187"/>
      <c r="H156" s="147"/>
      <c r="I156" s="4"/>
    </row>
    <row r="157" spans="1:9" ht="12.75">
      <c r="A157" s="56"/>
      <c r="B157" s="56"/>
      <c r="C157" s="51" t="s">
        <v>77</v>
      </c>
      <c r="D157" s="52"/>
      <c r="E157" s="53">
        <v>8000</v>
      </c>
      <c r="F157" s="53">
        <v>0</v>
      </c>
      <c r="G157" s="173">
        <f>F157/E157*100</f>
        <v>0</v>
      </c>
      <c r="H157" s="147"/>
      <c r="I157" s="4"/>
    </row>
    <row r="158" spans="1:9" ht="30.75" customHeight="1">
      <c r="A158" s="56"/>
      <c r="B158" s="119">
        <v>85212</v>
      </c>
      <c r="C158" s="120" t="s">
        <v>80</v>
      </c>
      <c r="D158" s="121"/>
      <c r="E158" s="122">
        <v>7444</v>
      </c>
      <c r="F158" s="122">
        <v>5918</v>
      </c>
      <c r="G158" s="123">
        <f>F158/E158*100</f>
        <v>79.50026867275658</v>
      </c>
      <c r="H158" s="147"/>
      <c r="I158" s="4"/>
    </row>
    <row r="159" spans="1:9" ht="12.75">
      <c r="A159" s="56"/>
      <c r="B159" s="56"/>
      <c r="C159" s="83" t="s">
        <v>13</v>
      </c>
      <c r="D159" s="52"/>
      <c r="E159" s="53"/>
      <c r="F159" s="53"/>
      <c r="G159" s="185"/>
      <c r="H159" s="147"/>
      <c r="I159" s="4"/>
    </row>
    <row r="160" spans="1:9" ht="25.5" customHeight="1">
      <c r="A160" s="142"/>
      <c r="B160" s="155"/>
      <c r="C160" s="156" t="s">
        <v>69</v>
      </c>
      <c r="D160" s="154"/>
      <c r="E160" s="157">
        <v>7444</v>
      </c>
      <c r="F160" s="157">
        <v>5918</v>
      </c>
      <c r="G160" s="117">
        <f>F160/E160*100</f>
        <v>79.50026867275658</v>
      </c>
      <c r="H160" s="152"/>
      <c r="I160" s="151"/>
    </row>
    <row r="161" spans="1:9" ht="21" customHeight="1" hidden="1">
      <c r="A161" s="43"/>
      <c r="B161" s="113"/>
      <c r="C161" s="114"/>
      <c r="D161" s="115"/>
      <c r="E161" s="116"/>
      <c r="F161" s="116"/>
      <c r="G161" s="117"/>
      <c r="H161" s="152"/>
      <c r="I161" s="4"/>
    </row>
    <row r="162" spans="1:9" ht="12.75" hidden="1">
      <c r="A162" s="43"/>
      <c r="B162" s="43"/>
      <c r="C162" s="46"/>
      <c r="D162" s="47"/>
      <c r="E162" s="48"/>
      <c r="F162" s="48"/>
      <c r="G162" s="49"/>
      <c r="H162" s="160"/>
      <c r="I162" s="4"/>
    </row>
    <row r="163" spans="1:9" ht="12.75" hidden="1">
      <c r="A163" s="43"/>
      <c r="B163" s="43"/>
      <c r="C163" s="65"/>
      <c r="D163" s="47"/>
      <c r="E163" s="48"/>
      <c r="F163" s="48"/>
      <c r="G163" s="49"/>
      <c r="H163" s="175"/>
      <c r="I163" s="4"/>
    </row>
    <row r="164" spans="1:9" ht="12.75">
      <c r="A164" s="43"/>
      <c r="B164" s="128">
        <v>85218</v>
      </c>
      <c r="C164" s="129" t="s">
        <v>51</v>
      </c>
      <c r="D164" s="130"/>
      <c r="E164" s="131">
        <v>234000</v>
      </c>
      <c r="F164" s="131">
        <v>124349</v>
      </c>
      <c r="G164" s="98">
        <f>F164/E164*100</f>
        <v>53.1405982905983</v>
      </c>
      <c r="H164" s="152"/>
      <c r="I164" s="4"/>
    </row>
    <row r="165" spans="1:9" ht="12.75">
      <c r="A165" s="43"/>
      <c r="B165" s="43"/>
      <c r="C165" s="51" t="s">
        <v>13</v>
      </c>
      <c r="D165" s="58"/>
      <c r="E165" s="59"/>
      <c r="F165" s="59"/>
      <c r="G165" s="60"/>
      <c r="H165" s="180"/>
      <c r="I165" s="4"/>
    </row>
    <row r="166" spans="1:9" ht="12.75">
      <c r="A166" s="56"/>
      <c r="B166" s="70"/>
      <c r="C166" s="71" t="s">
        <v>14</v>
      </c>
      <c r="D166" s="72"/>
      <c r="E166" s="73">
        <v>194583</v>
      </c>
      <c r="F166" s="73">
        <v>101434</v>
      </c>
      <c r="G166" s="74">
        <f>F166/E166*100</f>
        <v>52.12891156986993</v>
      </c>
      <c r="H166" s="158"/>
      <c r="I166" s="4"/>
    </row>
    <row r="167" spans="1:9" ht="12.75" hidden="1">
      <c r="A167" s="56"/>
      <c r="B167" s="77"/>
      <c r="C167" s="78"/>
      <c r="D167" s="79"/>
      <c r="E167" s="80"/>
      <c r="F167" s="80"/>
      <c r="G167" s="81"/>
      <c r="H167" s="147"/>
      <c r="I167" s="4"/>
    </row>
    <row r="168" spans="1:9" ht="12.75" hidden="1">
      <c r="A168" s="56"/>
      <c r="B168" s="56"/>
      <c r="C168" s="51"/>
      <c r="D168" s="58"/>
      <c r="E168" s="59"/>
      <c r="F168" s="59"/>
      <c r="G168" s="60"/>
      <c r="H168" s="180"/>
      <c r="I168" s="4"/>
    </row>
    <row r="169" spans="1:9" ht="12.75" hidden="1">
      <c r="A169" s="56"/>
      <c r="B169" s="56"/>
      <c r="C169" s="51"/>
      <c r="D169" s="58"/>
      <c r="E169" s="59"/>
      <c r="F169" s="59"/>
      <c r="G169" s="60"/>
      <c r="H169" s="158"/>
      <c r="I169" s="4"/>
    </row>
    <row r="170" spans="1:9" ht="12.75">
      <c r="A170" s="56"/>
      <c r="B170" s="119">
        <v>85226</v>
      </c>
      <c r="C170" s="120" t="s">
        <v>71</v>
      </c>
      <c r="D170" s="121"/>
      <c r="E170" s="122">
        <v>16000</v>
      </c>
      <c r="F170" s="122">
        <v>8110</v>
      </c>
      <c r="G170" s="123">
        <f>F170/E170*100</f>
        <v>50.6875</v>
      </c>
      <c r="H170" s="147"/>
      <c r="I170" s="4"/>
    </row>
    <row r="171" spans="1:9" ht="12.75">
      <c r="A171" s="56"/>
      <c r="B171" s="56"/>
      <c r="C171" s="51" t="s">
        <v>13</v>
      </c>
      <c r="D171" s="58"/>
      <c r="E171" s="59"/>
      <c r="F171" s="59"/>
      <c r="G171" s="60"/>
      <c r="H171" s="180"/>
      <c r="I171" s="4"/>
    </row>
    <row r="172" spans="1:9" ht="12.75">
      <c r="A172" s="142"/>
      <c r="B172" s="142"/>
      <c r="C172" s="149" t="s">
        <v>14</v>
      </c>
      <c r="D172" s="144"/>
      <c r="E172" s="159">
        <v>10570</v>
      </c>
      <c r="F172" s="159">
        <v>5276</v>
      </c>
      <c r="G172" s="60">
        <f>F172/E172*100</f>
        <v>49.91485335856197</v>
      </c>
      <c r="H172" s="158"/>
      <c r="I172" s="151"/>
    </row>
    <row r="173" spans="1:9" ht="12.75">
      <c r="A173" s="56"/>
      <c r="B173" s="56"/>
      <c r="C173" s="51" t="s">
        <v>67</v>
      </c>
      <c r="D173" s="52"/>
      <c r="E173" s="59">
        <v>3700</v>
      </c>
      <c r="F173" s="53">
        <v>1869</v>
      </c>
      <c r="G173" s="60">
        <f>F173/E173*100</f>
        <v>50.51351351351351</v>
      </c>
      <c r="H173" s="147"/>
      <c r="I173" s="4"/>
    </row>
    <row r="174" spans="1:9" ht="12.75" hidden="1">
      <c r="A174" s="56"/>
      <c r="B174" s="56"/>
      <c r="C174" s="51"/>
      <c r="D174" s="58"/>
      <c r="E174" s="59"/>
      <c r="F174" s="59"/>
      <c r="G174" s="60"/>
      <c r="H174" s="180"/>
      <c r="I174" s="4"/>
    </row>
    <row r="175" spans="1:9" ht="12.75" hidden="1">
      <c r="A175" s="56"/>
      <c r="B175" s="70"/>
      <c r="C175" s="71"/>
      <c r="D175" s="72"/>
      <c r="E175" s="73"/>
      <c r="F175" s="73"/>
      <c r="G175" s="74"/>
      <c r="H175" s="158"/>
      <c r="I175" s="4"/>
    </row>
    <row r="176" spans="1:9" ht="12.75" hidden="1">
      <c r="A176" s="56"/>
      <c r="B176" s="56"/>
      <c r="C176" s="83"/>
      <c r="D176" s="58"/>
      <c r="E176" s="53"/>
      <c r="F176" s="53"/>
      <c r="G176" s="74"/>
      <c r="H176" s="180"/>
      <c r="I176" s="4"/>
    </row>
    <row r="177" spans="1:9" ht="12.75" hidden="1">
      <c r="A177" s="134"/>
      <c r="B177" s="134"/>
      <c r="C177" s="135"/>
      <c r="D177" s="136"/>
      <c r="E177" s="137"/>
      <c r="F177" s="137"/>
      <c r="G177" s="138"/>
      <c r="H177" s="180"/>
      <c r="I177" s="4"/>
    </row>
    <row r="178" spans="1:9" ht="12.75">
      <c r="A178" s="56"/>
      <c r="B178" s="134">
        <v>85233</v>
      </c>
      <c r="C178" s="135" t="s">
        <v>96</v>
      </c>
      <c r="D178" s="136"/>
      <c r="E178" s="137">
        <v>5000</v>
      </c>
      <c r="F178" s="137">
        <v>0</v>
      </c>
      <c r="G178" s="138">
        <v>0</v>
      </c>
      <c r="H178" s="180"/>
      <c r="I178" s="4"/>
    </row>
    <row r="179" spans="1:9" ht="12.75" hidden="1">
      <c r="A179" s="56"/>
      <c r="B179" s="134"/>
      <c r="C179" s="135"/>
      <c r="D179" s="136"/>
      <c r="E179" s="137"/>
      <c r="F179" s="137"/>
      <c r="G179" s="138"/>
      <c r="H179" s="180"/>
      <c r="I179" s="4"/>
    </row>
    <row r="180" spans="1:9" ht="12.75">
      <c r="A180" s="56"/>
      <c r="B180" s="134">
        <v>85295</v>
      </c>
      <c r="C180" s="170" t="s">
        <v>46</v>
      </c>
      <c r="D180" s="171"/>
      <c r="E180" s="172">
        <v>4295</v>
      </c>
      <c r="F180" s="172">
        <v>3221</v>
      </c>
      <c r="G180" s="173">
        <f>F180/E180*100</f>
        <v>74.9941792782305</v>
      </c>
      <c r="H180" s="179"/>
      <c r="I180" s="4"/>
    </row>
    <row r="181" spans="1:9" ht="25.5">
      <c r="A181" s="24">
        <v>853</v>
      </c>
      <c r="B181" s="24"/>
      <c r="C181" s="25" t="s">
        <v>81</v>
      </c>
      <c r="D181" s="26"/>
      <c r="E181" s="27">
        <f>SUM(E184,E189,E194,E195,E182)</f>
        <v>1029500</v>
      </c>
      <c r="F181" s="27">
        <f>SUM(F184,F189,F194,F195,F182)</f>
        <v>487935</v>
      </c>
      <c r="G181" s="28">
        <f>F181/E181*100</f>
        <v>47.39533754249636</v>
      </c>
      <c r="H181" s="174"/>
      <c r="I181" s="4"/>
    </row>
    <row r="182" spans="1:9" ht="25.5">
      <c r="A182" s="99"/>
      <c r="B182" s="95">
        <v>85311</v>
      </c>
      <c r="C182" s="104" t="s">
        <v>97</v>
      </c>
      <c r="D182" s="105"/>
      <c r="E182" s="106">
        <v>40300</v>
      </c>
      <c r="F182" s="106">
        <v>0</v>
      </c>
      <c r="G182" s="107">
        <v>0</v>
      </c>
      <c r="H182" s="174"/>
      <c r="I182" s="4"/>
    </row>
    <row r="183" spans="1:9" ht="12.75" hidden="1">
      <c r="A183" s="99"/>
      <c r="B183" s="24"/>
      <c r="C183" s="25"/>
      <c r="D183" s="26"/>
      <c r="E183" s="27"/>
      <c r="F183" s="27"/>
      <c r="G183" s="28"/>
      <c r="H183" s="174"/>
      <c r="I183" s="4"/>
    </row>
    <row r="184" spans="1:9" ht="12.75">
      <c r="A184" s="29"/>
      <c r="B184" s="95">
        <v>85321</v>
      </c>
      <c r="C184" s="104" t="s">
        <v>98</v>
      </c>
      <c r="D184" s="105"/>
      <c r="E184" s="106">
        <v>94200</v>
      </c>
      <c r="F184" s="106">
        <v>45653</v>
      </c>
      <c r="G184" s="107">
        <f>F184/E184*100</f>
        <v>48.46390658174098</v>
      </c>
      <c r="H184" s="174"/>
      <c r="I184" s="4"/>
    </row>
    <row r="185" spans="1:9" ht="12.75">
      <c r="A185" s="29"/>
      <c r="B185" s="29"/>
      <c r="C185" s="34" t="s">
        <v>13</v>
      </c>
      <c r="D185" s="35"/>
      <c r="E185" s="36"/>
      <c r="F185" s="36"/>
      <c r="G185" s="63"/>
      <c r="H185" s="174"/>
      <c r="I185" s="4"/>
    </row>
    <row r="186" spans="1:9" ht="29.25" customHeight="1">
      <c r="A186" s="29"/>
      <c r="B186" s="141"/>
      <c r="C186" s="161" t="s">
        <v>69</v>
      </c>
      <c r="D186" s="153"/>
      <c r="E186" s="162">
        <v>83200</v>
      </c>
      <c r="F186" s="162">
        <v>38467</v>
      </c>
      <c r="G186" s="49">
        <f>F186/E186*100</f>
        <v>46.234375</v>
      </c>
      <c r="H186" s="160"/>
      <c r="I186" s="151"/>
    </row>
    <row r="187" spans="1:9" ht="12.75">
      <c r="A187" s="43"/>
      <c r="B187" s="43"/>
      <c r="C187" s="51" t="s">
        <v>13</v>
      </c>
      <c r="D187" s="52"/>
      <c r="E187" s="53"/>
      <c r="F187" s="53"/>
      <c r="G187" s="54"/>
      <c r="H187" s="179"/>
      <c r="I187" s="4"/>
    </row>
    <row r="188" spans="1:9" ht="12.75">
      <c r="A188" s="56"/>
      <c r="B188" s="56"/>
      <c r="C188" s="51" t="s">
        <v>14</v>
      </c>
      <c r="D188" s="52"/>
      <c r="E188" s="53">
        <v>81892</v>
      </c>
      <c r="F188" s="53">
        <v>36141</v>
      </c>
      <c r="G188" s="60">
        <f>F188/E188*100</f>
        <v>44.13251599667855</v>
      </c>
      <c r="H188" s="179"/>
      <c r="I188" s="4"/>
    </row>
    <row r="189" spans="1:9" ht="15.75" customHeight="1">
      <c r="A189" s="56"/>
      <c r="B189" s="119">
        <v>85333</v>
      </c>
      <c r="C189" s="120" t="s">
        <v>52</v>
      </c>
      <c r="D189" s="132"/>
      <c r="E189" s="122">
        <v>890000</v>
      </c>
      <c r="F189" s="122">
        <v>441704</v>
      </c>
      <c r="G189" s="123">
        <f>F189/E189*100</f>
        <v>49.62966292134831</v>
      </c>
      <c r="H189" s="179"/>
      <c r="I189" s="4"/>
    </row>
    <row r="190" spans="1:9" ht="12.75">
      <c r="A190" s="56"/>
      <c r="B190" s="56"/>
      <c r="C190" s="51" t="s">
        <v>13</v>
      </c>
      <c r="D190" s="52"/>
      <c r="E190" s="53"/>
      <c r="F190" s="53"/>
      <c r="G190" s="54"/>
      <c r="H190" s="179"/>
      <c r="I190" s="4"/>
    </row>
    <row r="191" spans="1:9" ht="12.75">
      <c r="A191" s="56"/>
      <c r="B191" s="56"/>
      <c r="C191" s="181" t="s">
        <v>23</v>
      </c>
      <c r="D191" s="52"/>
      <c r="E191" s="53">
        <v>5620</v>
      </c>
      <c r="F191" s="53">
        <v>3850</v>
      </c>
      <c r="G191" s="60">
        <f>F191/E191*100</f>
        <v>68.50533807829181</v>
      </c>
      <c r="H191" s="179"/>
      <c r="I191" s="4"/>
    </row>
    <row r="192" spans="1:9" ht="12.75">
      <c r="A192" s="134"/>
      <c r="B192" s="134"/>
      <c r="C192" s="135" t="s">
        <v>14</v>
      </c>
      <c r="D192" s="232"/>
      <c r="E192" s="233">
        <v>749930</v>
      </c>
      <c r="F192" s="172">
        <v>365956</v>
      </c>
      <c r="G192" s="138">
        <f>F192/E192*100</f>
        <v>48.79868787753524</v>
      </c>
      <c r="H192" s="179"/>
      <c r="I192" s="4"/>
    </row>
    <row r="193" spans="1:9" ht="12.75" hidden="1">
      <c r="A193" s="56"/>
      <c r="B193" s="56"/>
      <c r="C193" s="181"/>
      <c r="D193" s="52"/>
      <c r="E193" s="53"/>
      <c r="F193" s="53"/>
      <c r="G193" s="60"/>
      <c r="H193" s="179"/>
      <c r="I193" s="4"/>
    </row>
    <row r="194" spans="1:9" ht="15.75" customHeight="1" hidden="1">
      <c r="A194" s="56"/>
      <c r="B194" s="119"/>
      <c r="C194" s="120"/>
      <c r="D194" s="121"/>
      <c r="E194" s="122"/>
      <c r="F194" s="122"/>
      <c r="G194" s="123"/>
      <c r="H194" s="179"/>
      <c r="I194" s="4"/>
    </row>
    <row r="195" spans="1:9" ht="16.5" customHeight="1">
      <c r="A195" s="56"/>
      <c r="B195" s="119">
        <v>85395</v>
      </c>
      <c r="C195" s="120" t="s">
        <v>46</v>
      </c>
      <c r="D195" s="121"/>
      <c r="E195" s="122">
        <v>5000</v>
      </c>
      <c r="F195" s="122">
        <v>578</v>
      </c>
      <c r="G195" s="123">
        <f>F195/E195*100</f>
        <v>11.559999999999999</v>
      </c>
      <c r="H195" s="179"/>
      <c r="I195" s="4"/>
    </row>
    <row r="196" spans="1:9" ht="15.75" customHeight="1">
      <c r="A196" s="24">
        <v>854</v>
      </c>
      <c r="B196" s="24"/>
      <c r="C196" s="25" t="s">
        <v>53</v>
      </c>
      <c r="D196" s="26">
        <f>E196/$E$231*100</f>
        <v>7.522245724984483</v>
      </c>
      <c r="E196" s="27">
        <f>SUM(E197,E201,E205,E208,E212,E215,E220,E223)</f>
        <v>2646488</v>
      </c>
      <c r="F196" s="27">
        <f>SUM(F197,F201,F205,F208,F212,F215,F220,F223)</f>
        <v>1361807</v>
      </c>
      <c r="G196" s="28">
        <f>F196/E196*100</f>
        <v>51.457138668303045</v>
      </c>
      <c r="H196" s="177">
        <f>F196/$F$231*100</f>
        <v>8.542152810913977</v>
      </c>
      <c r="I196" s="4"/>
    </row>
    <row r="197" spans="1:9" ht="15" customHeight="1">
      <c r="A197" s="99"/>
      <c r="B197" s="95">
        <v>85403</v>
      </c>
      <c r="C197" s="104" t="s">
        <v>54</v>
      </c>
      <c r="D197" s="105"/>
      <c r="E197" s="106">
        <v>888312</v>
      </c>
      <c r="F197" s="106">
        <v>432852</v>
      </c>
      <c r="G197" s="107">
        <f>F197/E197*100</f>
        <v>48.72747413071083</v>
      </c>
      <c r="H197" s="186"/>
      <c r="I197" s="4"/>
    </row>
    <row r="198" spans="1:9" ht="12.75">
      <c r="A198" s="99"/>
      <c r="B198" s="29"/>
      <c r="C198" s="51" t="s">
        <v>13</v>
      </c>
      <c r="D198" s="58"/>
      <c r="E198" s="59"/>
      <c r="F198" s="59"/>
      <c r="G198" s="60"/>
      <c r="H198" s="187"/>
      <c r="I198" s="4"/>
    </row>
    <row r="199" spans="1:9" ht="12.75">
      <c r="A199" s="163"/>
      <c r="B199" s="141"/>
      <c r="C199" s="149" t="s">
        <v>14</v>
      </c>
      <c r="D199" s="144"/>
      <c r="E199" s="159">
        <v>645959</v>
      </c>
      <c r="F199" s="159">
        <v>308617</v>
      </c>
      <c r="G199" s="60">
        <f>F199/E199*100</f>
        <v>47.77656167032273</v>
      </c>
      <c r="H199" s="164"/>
      <c r="I199" s="151"/>
    </row>
    <row r="200" spans="1:9" ht="12.75" hidden="1">
      <c r="A200" s="99"/>
      <c r="B200" s="29"/>
      <c r="C200" s="51"/>
      <c r="D200" s="58"/>
      <c r="E200" s="59"/>
      <c r="F200" s="59"/>
      <c r="G200" s="60"/>
      <c r="H200" s="187"/>
      <c r="I200" s="4"/>
    </row>
    <row r="201" spans="1:9" ht="25.5">
      <c r="A201" s="99"/>
      <c r="B201" s="95">
        <v>85406</v>
      </c>
      <c r="C201" s="104" t="s">
        <v>99</v>
      </c>
      <c r="D201" s="105"/>
      <c r="E201" s="106">
        <v>601170</v>
      </c>
      <c r="F201" s="106">
        <v>293823</v>
      </c>
      <c r="G201" s="107">
        <f>F201/E201*100</f>
        <v>48.8751933729228</v>
      </c>
      <c r="H201" s="188"/>
      <c r="I201" s="4"/>
    </row>
    <row r="202" spans="1:9" ht="12.75">
      <c r="A202" s="99"/>
      <c r="B202" s="29"/>
      <c r="C202" s="51" t="s">
        <v>13</v>
      </c>
      <c r="D202" s="58"/>
      <c r="E202" s="59"/>
      <c r="F202" s="59"/>
      <c r="G202" s="60"/>
      <c r="H202" s="187"/>
      <c r="I202" s="4"/>
    </row>
    <row r="203" spans="1:9" ht="12.75">
      <c r="A203" s="163"/>
      <c r="B203" s="141"/>
      <c r="C203" s="149" t="s">
        <v>14</v>
      </c>
      <c r="D203" s="144"/>
      <c r="E203" s="159">
        <v>521672</v>
      </c>
      <c r="F203" s="159">
        <v>250086</v>
      </c>
      <c r="G203" s="60">
        <f>F203/E203*100</f>
        <v>47.93931819227407</v>
      </c>
      <c r="H203" s="164"/>
      <c r="I203" s="151"/>
    </row>
    <row r="204" spans="1:9" ht="12.75">
      <c r="A204" s="99"/>
      <c r="B204" s="29"/>
      <c r="C204" s="51" t="s">
        <v>86</v>
      </c>
      <c r="D204" s="58"/>
      <c r="E204" s="59">
        <v>15000</v>
      </c>
      <c r="F204" s="59">
        <v>7632</v>
      </c>
      <c r="G204" s="60">
        <f>F204/E204*100</f>
        <v>50.88</v>
      </c>
      <c r="H204" s="187"/>
      <c r="I204" s="4"/>
    </row>
    <row r="205" spans="1:9" ht="15.75" customHeight="1">
      <c r="A205" s="99"/>
      <c r="B205" s="95">
        <v>85407</v>
      </c>
      <c r="C205" s="104" t="s">
        <v>55</v>
      </c>
      <c r="D205" s="105"/>
      <c r="E205" s="106">
        <v>296525</v>
      </c>
      <c r="F205" s="106">
        <v>167103</v>
      </c>
      <c r="G205" s="107">
        <f>F205/E205*100</f>
        <v>56.353764438074364</v>
      </c>
      <c r="H205" s="188"/>
      <c r="I205" s="4"/>
    </row>
    <row r="206" spans="1:9" ht="12.75">
      <c r="A206" s="99"/>
      <c r="B206" s="29"/>
      <c r="C206" s="51" t="s">
        <v>13</v>
      </c>
      <c r="D206" s="58"/>
      <c r="E206" s="59"/>
      <c r="F206" s="59"/>
      <c r="G206" s="60"/>
      <c r="H206" s="187"/>
      <c r="I206" s="4"/>
    </row>
    <row r="207" spans="1:9" ht="12.75">
      <c r="A207" s="99"/>
      <c r="B207" s="29"/>
      <c r="C207" s="51" t="s">
        <v>14</v>
      </c>
      <c r="D207" s="58"/>
      <c r="E207" s="59">
        <v>261000</v>
      </c>
      <c r="F207" s="59">
        <v>141331</v>
      </c>
      <c r="G207" s="60">
        <f>F207/E207*100</f>
        <v>54.14980842911877</v>
      </c>
      <c r="H207" s="164"/>
      <c r="I207" s="4"/>
    </row>
    <row r="208" spans="1:9" ht="15.75" customHeight="1">
      <c r="A208" s="99"/>
      <c r="B208" s="95">
        <v>85410</v>
      </c>
      <c r="C208" s="104" t="s">
        <v>56</v>
      </c>
      <c r="D208" s="105"/>
      <c r="E208" s="106">
        <v>846481</v>
      </c>
      <c r="F208" s="106">
        <v>468029</v>
      </c>
      <c r="G208" s="107">
        <f>F208/E208*100</f>
        <v>55.291140616269</v>
      </c>
      <c r="H208" s="188"/>
      <c r="I208" s="4"/>
    </row>
    <row r="209" spans="1:9" ht="12.75">
      <c r="A209" s="99"/>
      <c r="B209" s="29"/>
      <c r="C209" s="51" t="s">
        <v>13</v>
      </c>
      <c r="D209" s="58"/>
      <c r="E209" s="59"/>
      <c r="F209" s="59"/>
      <c r="G209" s="60"/>
      <c r="H209" s="187"/>
      <c r="I209" s="4"/>
    </row>
    <row r="210" spans="1:9" ht="12.75">
      <c r="A210" s="163"/>
      <c r="B210" s="141"/>
      <c r="C210" s="149" t="s">
        <v>14</v>
      </c>
      <c r="D210" s="144"/>
      <c r="E210" s="159">
        <v>387204</v>
      </c>
      <c r="F210" s="159">
        <v>194295</v>
      </c>
      <c r="G210" s="60">
        <f>F210/E210*100</f>
        <v>50.1789754238076</v>
      </c>
      <c r="H210" s="164"/>
      <c r="I210" s="151"/>
    </row>
    <row r="211" spans="1:9" ht="12.75">
      <c r="A211" s="99"/>
      <c r="B211" s="29"/>
      <c r="C211" s="51" t="s">
        <v>67</v>
      </c>
      <c r="D211" s="58"/>
      <c r="E211" s="59">
        <v>145000</v>
      </c>
      <c r="F211" s="59">
        <v>119084</v>
      </c>
      <c r="G211" s="60">
        <f>F211/E211*100</f>
        <v>82.12689655172414</v>
      </c>
      <c r="H211" s="187"/>
      <c r="I211" s="4"/>
    </row>
    <row r="212" spans="1:9" ht="25.5">
      <c r="A212" s="99"/>
      <c r="B212" s="95">
        <v>85412</v>
      </c>
      <c r="C212" s="104" t="s">
        <v>100</v>
      </c>
      <c r="D212" s="105"/>
      <c r="E212" s="106">
        <v>5000</v>
      </c>
      <c r="F212" s="106">
        <v>0</v>
      </c>
      <c r="G212" s="107">
        <f>F212/E212*100</f>
        <v>0</v>
      </c>
      <c r="H212" s="188"/>
      <c r="I212" s="4"/>
    </row>
    <row r="213" spans="1:9" ht="12.75">
      <c r="A213" s="99"/>
      <c r="B213" s="29"/>
      <c r="C213" s="51" t="s">
        <v>13</v>
      </c>
      <c r="D213" s="58"/>
      <c r="E213" s="59"/>
      <c r="F213" s="59"/>
      <c r="G213" s="60"/>
      <c r="H213" s="187"/>
      <c r="I213" s="4"/>
    </row>
    <row r="214" spans="1:9" ht="12.75">
      <c r="A214" s="99"/>
      <c r="B214" s="29"/>
      <c r="C214" s="51" t="s">
        <v>67</v>
      </c>
      <c r="D214" s="58"/>
      <c r="E214" s="59">
        <v>5000</v>
      </c>
      <c r="F214" s="59">
        <v>0</v>
      </c>
      <c r="G214" s="60">
        <f>F214/E214*100</f>
        <v>0</v>
      </c>
      <c r="H214" s="164"/>
      <c r="I214" s="4"/>
    </row>
    <row r="215" spans="1:9" ht="15.75" customHeight="1" hidden="1">
      <c r="A215" s="99"/>
      <c r="B215" s="95">
        <v>85415</v>
      </c>
      <c r="C215" s="104"/>
      <c r="D215" s="105"/>
      <c r="E215" s="106"/>
      <c r="F215" s="106"/>
      <c r="G215" s="107"/>
      <c r="H215" s="189"/>
      <c r="I215" s="4"/>
    </row>
    <row r="216" spans="1:9" ht="12.75" hidden="1">
      <c r="A216" s="99"/>
      <c r="B216" s="29"/>
      <c r="C216" s="34"/>
      <c r="D216" s="35"/>
      <c r="E216" s="36"/>
      <c r="F216" s="36"/>
      <c r="G216" s="63"/>
      <c r="H216" s="189"/>
      <c r="I216" s="4"/>
    </row>
    <row r="217" spans="1:9" ht="12.75" hidden="1">
      <c r="A217" s="99"/>
      <c r="B217" s="29"/>
      <c r="C217" s="65"/>
      <c r="D217" s="47"/>
      <c r="E217" s="48"/>
      <c r="F217" s="48"/>
      <c r="G217" s="49"/>
      <c r="H217" s="184"/>
      <c r="I217" s="4"/>
    </row>
    <row r="218" spans="1:9" ht="12.75" hidden="1">
      <c r="A218" s="99"/>
      <c r="B218" s="29"/>
      <c r="C218" s="133" t="s">
        <v>13</v>
      </c>
      <c r="D218" s="224"/>
      <c r="E218" s="225"/>
      <c r="F218" s="225"/>
      <c r="G218" s="226"/>
      <c r="H218" s="227"/>
      <c r="I218" s="4"/>
    </row>
    <row r="219" spans="1:9" ht="25.5" hidden="1">
      <c r="A219" s="99"/>
      <c r="B219" s="29"/>
      <c r="C219" s="34" t="s">
        <v>82</v>
      </c>
      <c r="D219" s="35"/>
      <c r="E219" s="36"/>
      <c r="F219" s="36"/>
      <c r="G219" s="60"/>
      <c r="H219" s="228"/>
      <c r="I219" s="4"/>
    </row>
    <row r="220" spans="1:9" ht="15.75" customHeight="1">
      <c r="A220" s="99"/>
      <c r="B220" s="95">
        <v>85417</v>
      </c>
      <c r="C220" s="104" t="s">
        <v>57</v>
      </c>
      <c r="D220" s="105"/>
      <c r="E220" s="106">
        <v>2000</v>
      </c>
      <c r="F220" s="106">
        <v>0</v>
      </c>
      <c r="G220" s="107">
        <f>F220/E220*100</f>
        <v>0</v>
      </c>
      <c r="H220" s="188"/>
      <c r="I220" s="4"/>
    </row>
    <row r="221" spans="1:9" ht="12.75">
      <c r="A221" s="99"/>
      <c r="B221" s="29"/>
      <c r="C221" s="51" t="s">
        <v>13</v>
      </c>
      <c r="D221" s="52"/>
      <c r="E221" s="53"/>
      <c r="F221" s="53"/>
      <c r="G221" s="54"/>
      <c r="H221" s="165"/>
      <c r="I221" s="4"/>
    </row>
    <row r="222" spans="1:9" ht="12.75">
      <c r="A222" s="163"/>
      <c r="B222" s="141"/>
      <c r="C222" s="149" t="s">
        <v>67</v>
      </c>
      <c r="D222" s="148"/>
      <c r="E222" s="150">
        <v>2000</v>
      </c>
      <c r="F222" s="150">
        <v>0</v>
      </c>
      <c r="G222" s="60">
        <f>F222/E222*100</f>
        <v>0</v>
      </c>
      <c r="H222" s="165"/>
      <c r="I222" s="151"/>
    </row>
    <row r="223" spans="1:9" ht="15.75" customHeight="1">
      <c r="A223" s="99"/>
      <c r="B223" s="118">
        <v>85446</v>
      </c>
      <c r="C223" s="166" t="s">
        <v>68</v>
      </c>
      <c r="D223" s="167"/>
      <c r="E223" s="168">
        <v>7000</v>
      </c>
      <c r="F223" s="168">
        <v>0</v>
      </c>
      <c r="G223" s="169">
        <f>F223/E223*100</f>
        <v>0</v>
      </c>
      <c r="H223" s="188"/>
      <c r="I223" s="4"/>
    </row>
    <row r="224" spans="1:9" ht="16.5" customHeight="1">
      <c r="A224" s="24">
        <v>921</v>
      </c>
      <c r="B224" s="24"/>
      <c r="C224" s="25" t="s">
        <v>58</v>
      </c>
      <c r="D224" s="26">
        <f>E224/$E$231*100</f>
        <v>0.14211751054575883</v>
      </c>
      <c r="E224" s="27">
        <f>SUM(E225,E226)</f>
        <v>50000</v>
      </c>
      <c r="F224" s="27">
        <f>SUM(F225,F226)</f>
        <v>26230</v>
      </c>
      <c r="G224" s="28">
        <f>F224/E224*100</f>
        <v>52.459999999999994</v>
      </c>
      <c r="H224" s="177">
        <f>F224/$F$231*100</f>
        <v>0.1645318817059052</v>
      </c>
      <c r="I224" s="4"/>
    </row>
    <row r="225" spans="1:9" ht="15.75" customHeight="1">
      <c r="A225" s="67"/>
      <c r="B225" s="95">
        <v>92105</v>
      </c>
      <c r="C225" s="104" t="s">
        <v>59</v>
      </c>
      <c r="D225" s="105"/>
      <c r="E225" s="106">
        <v>35000</v>
      </c>
      <c r="F225" s="106">
        <v>16230</v>
      </c>
      <c r="G225" s="107">
        <f>F225/E225*100</f>
        <v>46.37142857142857</v>
      </c>
      <c r="H225" s="190"/>
      <c r="I225" s="4"/>
    </row>
    <row r="226" spans="1:9" ht="15" customHeight="1">
      <c r="A226" s="29"/>
      <c r="B226" s="95">
        <v>92116</v>
      </c>
      <c r="C226" s="104" t="s">
        <v>60</v>
      </c>
      <c r="D226" s="105"/>
      <c r="E226" s="106">
        <v>15000</v>
      </c>
      <c r="F226" s="106">
        <v>10000</v>
      </c>
      <c r="G226" s="107">
        <f>F226/E226*100</f>
        <v>66.66666666666666</v>
      </c>
      <c r="H226" s="174"/>
      <c r="I226" s="4"/>
    </row>
    <row r="227" spans="1:9" ht="12.75">
      <c r="A227" s="29"/>
      <c r="B227" s="29"/>
      <c r="C227" s="51" t="s">
        <v>13</v>
      </c>
      <c r="D227" s="58"/>
      <c r="E227" s="59"/>
      <c r="F227" s="59"/>
      <c r="G227" s="60"/>
      <c r="H227" s="179"/>
      <c r="I227" s="4"/>
    </row>
    <row r="228" spans="1:9" ht="12.75">
      <c r="A228" s="134"/>
      <c r="B228" s="134"/>
      <c r="C228" s="135" t="s">
        <v>67</v>
      </c>
      <c r="D228" s="136"/>
      <c r="E228" s="137">
        <v>15000</v>
      </c>
      <c r="F228" s="137">
        <v>10000</v>
      </c>
      <c r="G228" s="138">
        <f>F228/E228*100</f>
        <v>66.66666666666666</v>
      </c>
      <c r="H228" s="179"/>
      <c r="I228" s="4"/>
    </row>
    <row r="229" spans="1:9" ht="15.75" customHeight="1">
      <c r="A229" s="24">
        <v>926</v>
      </c>
      <c r="B229" s="24"/>
      <c r="C229" s="25" t="s">
        <v>61</v>
      </c>
      <c r="D229" s="26">
        <f>E229/$E$231*100</f>
        <v>0.07390110548379458</v>
      </c>
      <c r="E229" s="27">
        <f>SUM(E230)</f>
        <v>26000</v>
      </c>
      <c r="F229" s="27">
        <f>SUM(F230)</f>
        <v>10442</v>
      </c>
      <c r="G229" s="28">
        <f>F229/E229*100</f>
        <v>40.16153846153846</v>
      </c>
      <c r="H229" s="177">
        <f>F229/$F$231*100</f>
        <v>0.0654991196634793</v>
      </c>
      <c r="I229" s="4"/>
    </row>
    <row r="230" spans="1:9" ht="15" customHeight="1">
      <c r="A230" s="29"/>
      <c r="B230" s="29">
        <v>92695</v>
      </c>
      <c r="C230" s="34" t="s">
        <v>46</v>
      </c>
      <c r="D230" s="35"/>
      <c r="E230" s="36">
        <v>26000</v>
      </c>
      <c r="F230" s="36">
        <v>10442</v>
      </c>
      <c r="G230" s="63">
        <f>F230/E230*100</f>
        <v>40.16153846153846</v>
      </c>
      <c r="H230" s="174"/>
      <c r="I230" s="4"/>
    </row>
    <row r="231" spans="1:9" ht="12.75">
      <c r="A231" s="95"/>
      <c r="B231" s="95"/>
      <c r="C231" s="25" t="s">
        <v>62</v>
      </c>
      <c r="D231" s="26">
        <f>SUM(D12:D230)</f>
        <v>97.02276605982586</v>
      </c>
      <c r="E231" s="27">
        <f>SUM(E12,E21,E28,E36,E40,E55,E84,E99,E101,E106,E130,E132,E146,E181,E196,E224,E229)</f>
        <v>35182153</v>
      </c>
      <c r="F231" s="27">
        <f>SUM(F12,F21,F28,F36,F40,F55,F84,F99,F101,F106,F130,F132,F146,F181,F196,F224,F229)</f>
        <v>15942199</v>
      </c>
      <c r="G231" s="28">
        <f>F231/E231*100</f>
        <v>45.31331269010171</v>
      </c>
      <c r="H231" s="191">
        <f>SUM(H12:H230)</f>
        <v>96.82672384154785</v>
      </c>
      <c r="I231" s="4"/>
    </row>
    <row r="232" spans="1:10" ht="12.75">
      <c r="A232" s="6"/>
      <c r="B232" s="6"/>
      <c r="C232" s="7"/>
      <c r="D232" s="7"/>
      <c r="E232" s="8"/>
      <c r="F232" s="8"/>
      <c r="G232" s="9"/>
      <c r="H232" s="10"/>
      <c r="I232" s="4"/>
      <c r="J232" t="s">
        <v>101</v>
      </c>
    </row>
    <row r="233" spans="1:10" ht="12.75">
      <c r="A233" s="6"/>
      <c r="B233" s="6"/>
      <c r="C233" s="7">
        <v>211</v>
      </c>
      <c r="D233" s="7"/>
      <c r="E233" s="214">
        <f>SUM(E15,E39,E43,E48,E51,E57,E73,E95,E89,E143,E160,E186)</f>
        <v>3173720</v>
      </c>
      <c r="F233" s="214">
        <f>SUM(F15,F39,F43,F48,F51,F57,F73,F95,F89,F143,F160,F186)</f>
        <v>1706344</v>
      </c>
      <c r="G233" s="9"/>
      <c r="H233" s="10"/>
      <c r="I233" s="4"/>
      <c r="J233" s="216">
        <v>3173720</v>
      </c>
    </row>
    <row r="234" spans="1:10" ht="12.75">
      <c r="A234" s="6"/>
      <c r="B234" s="6"/>
      <c r="C234" s="7">
        <v>212</v>
      </c>
      <c r="D234" s="7"/>
      <c r="E234" s="215">
        <f>SUM(E18,E58,E74)</f>
        <v>24500</v>
      </c>
      <c r="F234" s="215">
        <f>SUM(F18,F58,F74)</f>
        <v>13272</v>
      </c>
      <c r="G234" s="8"/>
      <c r="H234" s="10"/>
      <c r="I234" s="4"/>
      <c r="J234" s="217">
        <v>24500</v>
      </c>
    </row>
    <row r="235" spans="1:10" ht="12.75">
      <c r="A235" s="6"/>
      <c r="B235" s="6"/>
      <c r="C235" s="7"/>
      <c r="D235" s="7"/>
      <c r="E235" s="11">
        <f>SUM(E233:E234)</f>
        <v>3198220</v>
      </c>
      <c r="F235" s="11">
        <f>SUM(F233:F234)</f>
        <v>1719616</v>
      </c>
      <c r="G235" s="9"/>
      <c r="H235" s="10"/>
      <c r="I235" s="4"/>
      <c r="J235" s="218">
        <f>SUM(J233:J234)</f>
        <v>3198220</v>
      </c>
    </row>
    <row r="236" spans="1:10" ht="12.75">
      <c r="A236" s="6"/>
      <c r="B236" s="6"/>
      <c r="C236" s="7"/>
      <c r="D236" s="7"/>
      <c r="E236" s="8"/>
      <c r="F236" s="8"/>
      <c r="G236" s="9"/>
      <c r="H236" s="10"/>
      <c r="I236" s="4"/>
      <c r="J236" s="219"/>
    </row>
    <row r="237" spans="1:10" ht="12.75">
      <c r="A237" s="6"/>
      <c r="B237" s="6"/>
      <c r="C237" s="7"/>
      <c r="D237" s="7"/>
      <c r="E237" s="8"/>
      <c r="F237" s="8"/>
      <c r="G237" s="9"/>
      <c r="H237" s="10"/>
      <c r="I237" s="4"/>
      <c r="J237" s="219"/>
    </row>
    <row r="238" spans="1:10" ht="12.75">
      <c r="A238" s="6"/>
      <c r="B238" s="6"/>
      <c r="C238" s="212" t="s">
        <v>83</v>
      </c>
      <c r="D238" s="7"/>
      <c r="E238" s="211">
        <f>SUM(E34,E68,E91,E97,E118,E191)</f>
        <v>4171399</v>
      </c>
      <c r="F238" s="211">
        <f>SUM(F34,F68,F91,F97,F118,F191)</f>
        <v>73206</v>
      </c>
      <c r="G238" s="9"/>
      <c r="H238" s="10"/>
      <c r="I238" s="4"/>
      <c r="J238" s="220">
        <v>4171399</v>
      </c>
    </row>
    <row r="239" spans="1:10" ht="12.75">
      <c r="A239" s="6"/>
      <c r="B239" s="6"/>
      <c r="C239" s="207" t="s">
        <v>84</v>
      </c>
      <c r="D239" s="7"/>
      <c r="E239" s="209">
        <f>SUM(E35,E54,E60,E69,E76,E92,E109,E112,E115,E119,E123,E151,E166,E172,E188,E192,E199,E203,E207,E210)</f>
        <v>20456001</v>
      </c>
      <c r="F239" s="209">
        <f>SUM(F35,F54,F60,F69,F76,F92,F109,F112,F115,F119,F123,F151,F166,F172,F188,F192,F199,F203,F207,F210)</f>
        <v>10220105</v>
      </c>
      <c r="G239" s="9"/>
      <c r="H239" s="10"/>
      <c r="I239" s="4"/>
      <c r="J239" s="221">
        <v>20456001</v>
      </c>
    </row>
    <row r="240" spans="1:10" ht="12.75">
      <c r="A240" s="6"/>
      <c r="B240" s="6"/>
      <c r="C240" s="206" t="s">
        <v>85</v>
      </c>
      <c r="D240" s="7"/>
      <c r="E240" s="208">
        <f>SUM(E30,E31,E120,E152,E157,E173,E204,E211,E214,E222,E228)</f>
        <v>682527</v>
      </c>
      <c r="F240" s="208">
        <f>SUM(F30,F31,F120,F152,F157,F173,F204,F211,F214,F222,F228)</f>
        <v>378550</v>
      </c>
      <c r="G240" s="9"/>
      <c r="H240" s="10"/>
      <c r="I240" s="4"/>
      <c r="J240" s="222">
        <v>682527</v>
      </c>
    </row>
    <row r="241" spans="1:10" ht="12.75">
      <c r="A241" s="6"/>
      <c r="B241" s="6"/>
      <c r="C241" s="7" t="s">
        <v>87</v>
      </c>
      <c r="D241" s="7"/>
      <c r="E241" s="8">
        <v>9872226</v>
      </c>
      <c r="F241" s="8">
        <v>5270338</v>
      </c>
      <c r="G241" s="9"/>
      <c r="H241" s="10"/>
      <c r="I241" s="4"/>
      <c r="J241" s="219"/>
    </row>
    <row r="242" spans="1:10" ht="12.75">
      <c r="A242" s="6"/>
      <c r="B242" s="6"/>
      <c r="C242" s="7"/>
      <c r="D242" s="7"/>
      <c r="E242" s="11">
        <f>SUM(E238:E241)</f>
        <v>35182153</v>
      </c>
      <c r="F242" s="14">
        <f>SUM(F238:F241)</f>
        <v>15942199</v>
      </c>
      <c r="G242" s="9"/>
      <c r="H242" s="10"/>
      <c r="I242" s="4"/>
      <c r="J242" s="218">
        <f>SUM(J238:J241)</f>
        <v>25309927</v>
      </c>
    </row>
    <row r="243" spans="1:9" ht="12.7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2.75">
      <c r="A244" s="4"/>
      <c r="B244" s="4"/>
      <c r="C244" s="12"/>
      <c r="D244" s="4"/>
      <c r="E244" s="4"/>
      <c r="F244" s="4"/>
      <c r="G244" s="4"/>
      <c r="H244" s="4"/>
      <c r="I244" s="4"/>
    </row>
    <row r="245" spans="1:9" ht="12.7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2.7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2.7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2.7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2.75">
      <c r="A249" s="4"/>
      <c r="B249" s="4"/>
      <c r="C249" s="4"/>
      <c r="D249" s="4"/>
      <c r="E249" s="4"/>
      <c r="F249" s="13"/>
      <c r="G249" s="4"/>
      <c r="H249" s="4"/>
      <c r="I249" s="4"/>
    </row>
    <row r="250" spans="1:9" ht="12.7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2.7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2.7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2.7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2.7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2.7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2.7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2.7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2.7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2.75">
      <c r="A259" s="4"/>
      <c r="B259" s="4"/>
      <c r="C259" s="4"/>
      <c r="D259" s="4"/>
      <c r="E259" s="4"/>
      <c r="F259" s="13"/>
      <c r="G259" s="4"/>
      <c r="H259" s="4"/>
      <c r="I259" s="4"/>
    </row>
    <row r="260" spans="1:9" ht="12.75">
      <c r="A260" s="4"/>
      <c r="B260" s="4"/>
      <c r="C260" s="4"/>
      <c r="D260" s="4"/>
      <c r="E260" s="4"/>
      <c r="F260" s="4"/>
      <c r="G260" s="4"/>
      <c r="H260" s="4"/>
      <c r="I260" s="4"/>
    </row>
  </sheetData>
  <mergeCells count="3">
    <mergeCell ref="A7:H7"/>
    <mergeCell ref="A8:H8"/>
    <mergeCell ref="A9:H9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87" r:id="rId1"/>
  <headerFooter alignWithMargins="0">
    <oddFooter>&amp;CStrona &amp;P z &amp;N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Marek D.</cp:lastModifiedBy>
  <cp:lastPrinted>2005-08-30T10:41:27Z</cp:lastPrinted>
  <dcterms:created xsi:type="dcterms:W3CDTF">2002-07-17T11:54:10Z</dcterms:created>
  <dcterms:modified xsi:type="dcterms:W3CDTF">2005-09-08T06:24:38Z</dcterms:modified>
  <cp:category/>
  <cp:version/>
  <cp:contentType/>
  <cp:contentStatus/>
</cp:coreProperties>
</file>